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050" firstSheet="1" activeTab="2"/>
  </bookViews>
  <sheets>
    <sheet name="Тарифы" sheetId="1" state="hidden" r:id="rId1"/>
    <sheet name="Тарифы 2010" sheetId="2" r:id="rId2"/>
    <sheet name="Показатели фин.хоз. план 2010" sheetId="3" r:id="rId3"/>
    <sheet name="Показатели фин.хоз. факт 2010" sheetId="4" r:id="rId4"/>
    <sheet name="Характеристики товара(услуги)" sheetId="5" r:id="rId5"/>
    <sheet name="Доступ к товару( услуге)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kind_of_activity">'[2]Показатели фин.хоз.'!$B$19:$B$21</definedName>
  </definedNames>
  <calcPr fullCalcOnLoad="1"/>
</workbook>
</file>

<file path=xl/sharedStrings.xml><?xml version="1.0" encoding="utf-8"?>
<sst xmlns="http://schemas.openxmlformats.org/spreadsheetml/2006/main" count="458" uniqueCount="264">
  <si>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</si>
  <si>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</si>
  <si>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</si>
  <si>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</si>
  <si>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</si>
  <si>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</si>
  <si>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</si>
  <si>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</si>
  <si>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1</t>
  </si>
  <si>
    <t>Утвержденные тарифы на водоотведение, в том числе:</t>
  </si>
  <si>
    <t>1.1</t>
  </si>
  <si>
    <t>Население:</t>
  </si>
  <si>
    <t>1.1.1</t>
  </si>
  <si>
    <t>одноставочный</t>
  </si>
  <si>
    <t>руб./куб. м</t>
  </si>
  <si>
    <t>1.1.2</t>
  </si>
  <si>
    <t>двухставочный:</t>
  </si>
  <si>
    <t>1.1.2.1</t>
  </si>
  <si>
    <t>ставка платы за водоотведение</t>
  </si>
  <si>
    <t>1.1.2.2</t>
  </si>
  <si>
    <t>ставка платы за содержание системы водоотведения</t>
  </si>
  <si>
    <t>тыс. руб. в месяц/ куб. м/ч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</si>
  <si>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</si>
  <si>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</si>
  <si>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</si>
  <si>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</si>
  <si>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</si>
  <si>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</si>
  <si>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</si>
  <si>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</si>
  <si>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</si>
  <si>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>1.3.2</t>
  </si>
  <si>
    <t>1.3.2.1</t>
  </si>
  <si>
    <t>1.3.2.2</t>
  </si>
  <si>
    <t>2</t>
  </si>
  <si>
    <t>Утвержденная надбавка к ценам (тарифам) на водоотведение для потребителей, в том числе:</t>
  </si>
  <si>
    <t>2.1</t>
  </si>
  <si>
    <t>Утвержденная надбавка к ценам (тарифам) на водоотведение для населения</t>
  </si>
  <si>
    <t>2.2</t>
  </si>
  <si>
    <t>Утвержденная надбавка к ценам (тарифам) на водоотведение для бюджетных потребителей</t>
  </si>
  <si>
    <t>2.3</t>
  </si>
  <si>
    <t>Утвержденная надбавка к ценам (тарифам) на водоотведение для прочих потребителей</t>
  </si>
  <si>
    <t>3</t>
  </si>
  <si>
    <t>Утвержденная надбавка к тарифам регулируемых организаций на водоотведение</t>
  </si>
  <si>
    <t>4</t>
  </si>
  <si>
    <t>Утвержденный тариф на подключение создаваемых (реконструируемых) объектов недвижимости к системе водоотведения</t>
  </si>
  <si>
    <t>руб./куб. м/час</t>
  </si>
  <si>
    <t>5</t>
  </si>
  <si>
    <t>Утвержденный тариф регулируемых организаций на подключение к системе водоотведения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</si>
  <si>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</si>
  <si>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</si>
  <si>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</si>
  <si>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</si>
  <si>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</si>
  <si>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</si>
  <si>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</si>
  <si>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</si>
  <si>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</si>
  <si>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</si>
  <si>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</si>
  <si>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</si>
  <si>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</si>
  <si>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</si>
  <si>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</si>
  <si>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</si>
  <si>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</si>
  <si>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</si>
  <si>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</si>
  <si>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</si>
  <si>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</si>
  <si>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</si>
  <si>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</si>
  <si>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</si>
  <si>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</si>
  <si>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</si>
  <si>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</si>
  <si>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</si>
  <si>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</si>
  <si>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</si>
  <si>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</si>
  <si>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</si>
  <si>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</si>
  <si>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</si>
  <si>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</si>
  <si>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</si>
  <si>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</si>
  <si>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</si>
  <si>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</si>
  <si>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</si>
  <si>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</si>
  <si>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</si>
  <si>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</si>
  <si>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</si>
  <si>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</si>
  <si>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</si>
  <si>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</si>
  <si>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</si>
  <si>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</si>
  <si>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</si>
  <si>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</si>
  <si>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</si>
  <si>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</si>
  <si>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</si>
  <si>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</si>
  <si>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</si>
  <si>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</si>
  <si>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</si>
  <si>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</si>
  <si>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</si>
  <si>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</si>
  <si>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</si>
  <si>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</si>
  <si>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</si>
  <si>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</si>
  <si>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</si>
  <si>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</si>
  <si>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</si>
  <si>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</si>
  <si>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</si>
  <si>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</si>
  <si>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</si>
  <si>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</si>
  <si>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</si>
  <si>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</si>
  <si>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</si>
  <si>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3.8.1</t>
  </si>
  <si>
    <t>3.8.2</t>
  </si>
  <si>
    <t>отчисления на социальные нужды</t>
  </si>
  <si>
    <t>3.9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</si>
  <si>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</si>
  <si>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</si>
  <si>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</si>
  <si>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</si>
  <si>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</si>
  <si>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</si>
  <si>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</si>
  <si>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</si>
  <si>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</si>
  <si>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</si>
  <si>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</si>
  <si>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</si>
  <si>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</si>
  <si>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</si>
  <si>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</si>
  <si>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</si>
  <si>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</si>
  <si>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</si>
  <si>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</si>
  <si>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</si>
  <si>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</si>
  <si>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</si>
  <si>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</si>
  <si>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</si>
  <si>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</si>
  <si>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</si>
  <si>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</si>
  <si>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</si>
  <si>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</si>
  <si>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</si>
  <si>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</si>
  <si>
    <t>Исполнитель</t>
  </si>
  <si>
    <t>Срок предоставления</t>
  </si>
  <si>
    <t>не позднее 30 дней со дня принятия тарифа  на очередной период регулирования.</t>
  </si>
  <si>
    <t>ПЭУ</t>
  </si>
  <si>
    <t>п.45 Стандарта раскрытия информации</t>
  </si>
  <si>
    <t>п.47 Стандарта раскрытия информации</t>
  </si>
  <si>
    <t>а</t>
  </si>
  <si>
    <t>б</t>
  </si>
  <si>
    <t>в</t>
  </si>
  <si>
    <t>г</t>
  </si>
  <si>
    <t>д</t>
  </si>
  <si>
    <t>е</t>
  </si>
  <si>
    <t>з</t>
  </si>
  <si>
    <t>и</t>
  </si>
  <si>
    <t>к</t>
  </si>
  <si>
    <t>л</t>
  </si>
  <si>
    <t>м</t>
  </si>
  <si>
    <t>н</t>
  </si>
  <si>
    <t>п.47</t>
  </si>
  <si>
    <t>Оказание услуг в сфере водоотведения и очистки сточных вод</t>
  </si>
  <si>
    <t>п.48 Стандарта раскрытия информации</t>
  </si>
  <si>
    <t>п.48</t>
  </si>
  <si>
    <t>Значение (фактические)</t>
  </si>
  <si>
    <t>п.51 Стандарта раскрытия информации</t>
  </si>
  <si>
    <t>ВОДООТВЕДЕНИЕ</t>
  </si>
  <si>
    <t>№ п/п в Стандарте</t>
  </si>
  <si>
    <t>от 29.11.2010 № 37/1</t>
  </si>
  <si>
    <t>Управление по тарифному регулированию Мурманской области</t>
  </si>
  <si>
    <t>Инвестиций нет</t>
  </si>
  <si>
    <t>общепроизводственные (цеховые) расходы, в том числе:</t>
  </si>
  <si>
    <t>общехозяйственные (управленческие) расходы, в том числе:</t>
  </si>
  <si>
    <t>Информация на услуги по водоотведению ОАО "Кольская ГМК" пл. Заполярный</t>
  </si>
  <si>
    <t>от 16.11.2009 № 39/3</t>
  </si>
  <si>
    <t>Фактические 2010 г.</t>
  </si>
  <si>
    <t>Плановые                        (учтенные в тарифе) на 2011 г.</t>
  </si>
  <si>
    <t>Информация на услуги по водоотведению ОАО "Кольская ГМК" пл. Заполярный-Никель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</si>
  <si>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ОАО "Кольская ГМК" пл. Заполярный-Никель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</si>
  <si>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ОАО "Кольская ГМК" пл. Заполярный-Никель</t>
  </si>
  <si>
    <r>
      <t xml:space="preserve">п.47 </t>
    </r>
    <r>
      <rPr>
        <sz val="11"/>
        <rFont val="Times New Roman"/>
        <family val="1"/>
      </rPr>
      <t>(б,в,г,е)</t>
    </r>
  </si>
  <si>
    <t>Структура основных производственных затрат в расчете тарифа на услуги по водоотведению, оказываемые ОАО "Кольская ГМК" для потребителей пл. Заполярный</t>
  </si>
  <si>
    <t>Статьи затрат</t>
  </si>
  <si>
    <t>Един. Измер.</t>
  </si>
  <si>
    <t>2010утв</t>
  </si>
  <si>
    <t>2009отч.</t>
  </si>
  <si>
    <t>утвержденный от 16.11.2009 г. на 2010 г.</t>
  </si>
  <si>
    <t xml:space="preserve"> факт за 2009 г.</t>
  </si>
  <si>
    <t>пояснения</t>
  </si>
  <si>
    <t>планов. смета</t>
  </si>
  <si>
    <t>фактич. смета</t>
  </si>
  <si>
    <t>ож. смета</t>
  </si>
  <si>
    <t>всего, тыс.руб</t>
  </si>
  <si>
    <r>
      <t>в руб на 1 м</t>
    </r>
    <r>
      <rPr>
        <vertAlign val="superscript"/>
        <sz val="10"/>
        <rFont val="Times New Roman"/>
        <family val="1"/>
      </rPr>
      <t>3</t>
    </r>
  </si>
  <si>
    <t>I.</t>
  </si>
  <si>
    <t xml:space="preserve">Объем реализации  </t>
  </si>
  <si>
    <r>
      <t xml:space="preserve">тм </t>
    </r>
    <r>
      <rPr>
        <vertAlign val="superscript"/>
        <sz val="10"/>
        <rFont val="Times New Roman"/>
        <family val="1"/>
      </rPr>
      <t>3</t>
    </r>
  </si>
  <si>
    <t xml:space="preserve"> в т.ч. сторонним потреб.</t>
  </si>
  <si>
    <t>"-"</t>
  </si>
  <si>
    <t>электроэнергия:</t>
  </si>
  <si>
    <t>II.</t>
  </si>
  <si>
    <t>Расходы по реализации:</t>
  </si>
  <si>
    <t>В тарифе на 2010г: 285 тыс.квтч, по 1 144,4 руб/т.квтч</t>
  </si>
  <si>
    <t>Плата за забор воды и сброс сточных вод</t>
  </si>
  <si>
    <t>Материалы</t>
  </si>
  <si>
    <t>тыс.руб</t>
  </si>
  <si>
    <t>В тарифе на 2010г: 1206 тыс.квтч, по 1136 руб/т.квтч</t>
  </si>
  <si>
    <t xml:space="preserve">Электроэнергия </t>
  </si>
  <si>
    <t>Фактически за 2009г:238,3 тыс.руб, по 1 010 руб/т.квтч</t>
  </si>
  <si>
    <t xml:space="preserve">Воздух </t>
  </si>
  <si>
    <t>Фактически за 2009г:1022,6 тыс.руб, по 1010 руб/т.квтч</t>
  </si>
  <si>
    <t>Затраты на оплату труда</t>
  </si>
  <si>
    <t xml:space="preserve"> в т.ч. на оплату труда технологов</t>
  </si>
  <si>
    <t>Страховые взносы</t>
  </si>
  <si>
    <t>информация по основным фондам:</t>
  </si>
  <si>
    <t>Амортизация</t>
  </si>
  <si>
    <t>В тарифе на 2010г:стоим ОФ 3 148,5т.р, ввод 0 т.р, выбытие 0 т.р</t>
  </si>
  <si>
    <t>Ареда Д ОАО "Печенгабыт"</t>
  </si>
  <si>
    <t>Выполнение ремонтных работ</t>
  </si>
  <si>
    <t>Фактически за 2009г: среднегодовая стоим ОФ 3 196,7 т.р, ввод 96,4 т.р., выбытие 0</t>
  </si>
  <si>
    <t>Прочие прямые расходы</t>
  </si>
  <si>
    <t xml:space="preserve">          материалы</t>
  </si>
  <si>
    <t xml:space="preserve">         услуги цехов</t>
  </si>
  <si>
    <t xml:space="preserve">        прочие расходы</t>
  </si>
  <si>
    <t>Общепроизводственные расходы</t>
  </si>
  <si>
    <t>Итого цеховая себестоимость</t>
  </si>
  <si>
    <t>в т.ч. товарной продукции</t>
  </si>
  <si>
    <t>7.</t>
  </si>
  <si>
    <t>Общехозяйственные расходы тов.выпуска</t>
  </si>
  <si>
    <t>Процент общехозяйственных расходов</t>
  </si>
  <si>
    <t>%</t>
  </si>
  <si>
    <t>Производственная себестоимость тов. продукции</t>
  </si>
  <si>
    <r>
      <t>Производст. себестоим ,  1м</t>
    </r>
    <r>
      <rPr>
        <b/>
        <i/>
        <vertAlign val="superscript"/>
        <sz val="11"/>
        <rFont val="Times New Roman"/>
        <family val="1"/>
      </rPr>
      <t>з</t>
    </r>
  </si>
  <si>
    <r>
      <t>руб/ м</t>
    </r>
    <r>
      <rPr>
        <b/>
        <vertAlign val="superscript"/>
        <sz val="8"/>
        <rFont val="Times New Roman"/>
        <family val="1"/>
      </rPr>
      <t>з</t>
    </r>
  </si>
  <si>
    <t>8.</t>
  </si>
  <si>
    <t>Прибыль+(убытки"-") от реализации</t>
  </si>
  <si>
    <t>Рентабельность% ( - убытки %)</t>
  </si>
  <si>
    <t>III.</t>
  </si>
  <si>
    <t>Выручка от реализации товарной продукции :</t>
  </si>
  <si>
    <t xml:space="preserve">Тариф на передачу 1 м3 </t>
  </si>
  <si>
    <t>руб/ мз</t>
  </si>
  <si>
    <t>коэфф отнесения затрат на сторонних</t>
  </si>
  <si>
    <t>амортиз на тов</t>
  </si>
  <si>
    <t xml:space="preserve">Инвестиции по факту 2008г=29473т.р. На сторонних = </t>
  </si>
  <si>
    <t>амортизация на сторонних</t>
  </si>
  <si>
    <t>инв из прибыли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</si>
</sst>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#,##0.0"/>
    <numFmt numFmtId="168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color indexed="16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b/>
      <vertAlign val="superscript"/>
      <sz val="8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164" fontId="2" fillId="0" borderId="20" xfId="0" applyNumberFormat="1" applyFont="1" applyFill="1" applyBorder="1" applyAlignment="1" applyProtection="1">
      <alignment vertical="center" wrapText="1"/>
      <protection/>
    </xf>
    <xf numFmtId="14" fontId="2" fillId="0" borderId="20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 indent="1"/>
      <protection/>
    </xf>
    <xf numFmtId="164" fontId="2" fillId="0" borderId="21" xfId="0" applyNumberFormat="1" applyFont="1" applyFill="1" applyBorder="1" applyAlignment="1" applyProtection="1">
      <alignment vertical="center" wrapText="1"/>
      <protection/>
    </xf>
    <xf numFmtId="14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left" vertical="center" wrapText="1" indent="2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vertical="center" wrapText="1" shrinkToFit="1" readingOrder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 indent="2"/>
      <protection/>
    </xf>
    <xf numFmtId="0" fontId="2" fillId="0" borderId="19" xfId="0" applyFont="1" applyBorder="1" applyAlignment="1" applyProtection="1">
      <alignment horizontal="left" vertical="center" wrapText="1" indent="3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164" fontId="2" fillId="34" borderId="21" xfId="0" applyNumberFormat="1" applyFont="1" applyFill="1" applyBorder="1" applyAlignment="1" applyProtection="1">
      <alignment vertical="center" wrapText="1"/>
      <protection locked="0"/>
    </xf>
    <xf numFmtId="14" fontId="2" fillId="34" borderId="21" xfId="0" applyNumberFormat="1" applyFont="1" applyFill="1" applyBorder="1" applyAlignment="1" applyProtection="1">
      <alignment vertical="center" wrapText="1"/>
      <protection locked="0"/>
    </xf>
    <xf numFmtId="49" fontId="2" fillId="34" borderId="21" xfId="0" applyNumberFormat="1" applyFont="1" applyFill="1" applyBorder="1" applyAlignment="1" applyProtection="1">
      <alignment vertical="center" wrapText="1" shrinkToFit="1" readingOrder="1"/>
      <protection locked="0"/>
    </xf>
    <xf numFmtId="49" fontId="2" fillId="34" borderId="21" xfId="0" applyNumberFormat="1" applyFont="1" applyFill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164" fontId="2" fillId="34" borderId="24" xfId="0" applyNumberFormat="1" applyFont="1" applyFill="1" applyBorder="1" applyAlignment="1" applyProtection="1">
      <alignment vertical="center" wrapText="1"/>
      <protection locked="0"/>
    </xf>
    <xf numFmtId="14" fontId="2" fillId="34" borderId="24" xfId="0" applyNumberFormat="1" applyFont="1" applyFill="1" applyBorder="1" applyAlignment="1" applyProtection="1">
      <alignment vertical="center" wrapText="1"/>
      <protection locked="0"/>
    </xf>
    <xf numFmtId="49" fontId="2" fillId="34" borderId="24" xfId="0" applyNumberFormat="1" applyFont="1" applyFill="1" applyBorder="1" applyAlignment="1" applyProtection="1">
      <alignment vertical="center" wrapText="1" shrinkToFit="1" readingOrder="1"/>
      <protection locked="0"/>
    </xf>
    <xf numFmtId="49" fontId="2" fillId="34" borderId="24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right" vertical="top"/>
      <protection/>
    </xf>
    <xf numFmtId="0" fontId="2" fillId="33" borderId="20" xfId="0" applyFont="1" applyFill="1" applyBorder="1" applyAlignment="1" applyProtection="1">
      <alignment vertical="center" wrapText="1"/>
      <protection/>
    </xf>
    <xf numFmtId="165" fontId="2" fillId="34" borderId="27" xfId="0" applyNumberFormat="1" applyFont="1" applyFill="1" applyBorder="1" applyAlignment="1" applyProtection="1">
      <alignment horizontal="center" vertical="center"/>
      <protection locked="0"/>
    </xf>
    <xf numFmtId="3" fontId="2" fillId="35" borderId="27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 vertical="center" wrapText="1" indent="1"/>
      <protection/>
    </xf>
    <xf numFmtId="3" fontId="2" fillId="34" borderId="27" xfId="0" applyNumberFormat="1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left" vertical="center" wrapText="1" indent="1"/>
      <protection/>
    </xf>
    <xf numFmtId="3" fontId="2" fillId="34" borderId="28" xfId="0" applyNumberFormat="1" applyFont="1" applyFill="1" applyBorder="1" applyAlignment="1" applyProtection="1">
      <alignment horizontal="center" vertical="center"/>
      <protection locked="0"/>
    </xf>
    <xf numFmtId="49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left" vertical="center" wrapText="1" indent="1"/>
      <protection/>
    </xf>
    <xf numFmtId="49" fontId="2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vertical="center" wrapText="1"/>
      <protection/>
    </xf>
    <xf numFmtId="4" fontId="2" fillId="34" borderId="28" xfId="0" applyNumberFormat="1" applyFont="1" applyFill="1" applyBorder="1" applyAlignment="1" applyProtection="1">
      <alignment horizontal="center" vertical="center"/>
      <protection locked="0"/>
    </xf>
    <xf numFmtId="4" fontId="2" fillId="34" borderId="27" xfId="0" applyNumberFormat="1" applyFont="1" applyFill="1" applyBorder="1" applyAlignment="1" applyProtection="1">
      <alignment horizontal="center" vertical="center"/>
      <protection locked="0"/>
    </xf>
    <xf numFmtId="4" fontId="2" fillId="34" borderId="29" xfId="0" applyNumberFormat="1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vertical="center" wrapText="1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3" fontId="2" fillId="34" borderId="29" xfId="0" applyNumberFormat="1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left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4" fontId="2" fillId="35" borderId="27" xfId="0" applyNumberFormat="1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left" vertical="center" wrapText="1" indent="1"/>
      <protection/>
    </xf>
    <xf numFmtId="0" fontId="2" fillId="33" borderId="36" xfId="0" applyFont="1" applyFill="1" applyBorder="1" applyAlignment="1" applyProtection="1">
      <alignment horizontal="left" vertical="center" wrapText="1" indent="2"/>
      <protection/>
    </xf>
    <xf numFmtId="0" fontId="2" fillId="33" borderId="36" xfId="0" applyFont="1" applyFill="1" applyBorder="1" applyAlignment="1" applyProtection="1">
      <alignment horizontal="left" vertical="center" wrapText="1" indent="3"/>
      <protection/>
    </xf>
    <xf numFmtId="0" fontId="2" fillId="33" borderId="36" xfId="0" applyFont="1" applyFill="1" applyBorder="1" applyAlignment="1" applyProtection="1">
      <alignment vertical="center" wrapText="1"/>
      <protection/>
    </xf>
    <xf numFmtId="0" fontId="2" fillId="33" borderId="37" xfId="0" applyFont="1" applyFill="1" applyBorder="1" applyAlignment="1" applyProtection="1">
      <alignment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9" fontId="2" fillId="33" borderId="39" xfId="0" applyNumberFormat="1" applyFont="1" applyFill="1" applyBorder="1" applyAlignment="1" applyProtection="1">
      <alignment horizontal="center" vertical="center"/>
      <protection/>
    </xf>
    <xf numFmtId="49" fontId="2" fillId="33" borderId="40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49" fontId="2" fillId="33" borderId="19" xfId="0" applyNumberFormat="1" applyFont="1" applyFill="1" applyBorder="1" applyAlignment="1" applyProtection="1">
      <alignment horizontal="center" vertical="center"/>
      <protection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5" fillId="33" borderId="41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Alignment="1" applyProtection="1">
      <alignment/>
      <protection/>
    </xf>
    <xf numFmtId="4" fontId="6" fillId="34" borderId="28" xfId="0" applyNumberFormat="1" applyFont="1" applyFill="1" applyBorder="1" applyAlignment="1" applyProtection="1">
      <alignment horizontal="center" vertical="center"/>
      <protection locked="0"/>
    </xf>
    <xf numFmtId="165" fontId="2" fillId="34" borderId="28" xfId="0" applyNumberFormat="1" applyFont="1" applyFill="1" applyBorder="1" applyAlignment="1" applyProtection="1">
      <alignment horizontal="center" vertical="center"/>
      <protection locked="0"/>
    </xf>
    <xf numFmtId="3" fontId="2" fillId="34" borderId="0" xfId="0" applyNumberFormat="1" applyFont="1" applyFill="1" applyAlignment="1" applyProtection="1">
      <alignment/>
      <protection/>
    </xf>
    <xf numFmtId="2" fontId="2" fillId="0" borderId="21" xfId="0" applyNumberFormat="1" applyFont="1" applyFill="1" applyBorder="1" applyAlignment="1" applyProtection="1">
      <alignment horizontal="center" vertical="center" wrapText="1"/>
      <protection/>
    </xf>
    <xf numFmtId="14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36" borderId="36" xfId="0" applyFont="1" applyFill="1" applyBorder="1" applyAlignment="1" applyProtection="1">
      <alignment horizontal="center" vertical="center" wrapText="1"/>
      <protection/>
    </xf>
    <xf numFmtId="0" fontId="3" fillId="36" borderId="4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4" fontId="2" fillId="34" borderId="35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4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4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5" fillId="0" borderId="0" xfId="54" applyFont="1">
      <alignment/>
      <protection/>
    </xf>
    <xf numFmtId="0" fontId="25" fillId="0" borderId="0" xfId="54" applyFont="1" applyAlignment="1">
      <alignment horizontal="center"/>
      <protection/>
    </xf>
    <xf numFmtId="0" fontId="26" fillId="0" borderId="0" xfId="54" applyFont="1" applyAlignment="1">
      <alignment horizontal="center" vertical="center" wrapText="1"/>
      <protection/>
    </xf>
    <xf numFmtId="0" fontId="28" fillId="0" borderId="0" xfId="54" applyFont="1" applyAlignment="1">
      <alignment horizontal="center" wrapText="1"/>
      <protection/>
    </xf>
    <xf numFmtId="0" fontId="28" fillId="0" borderId="0" xfId="54" applyFont="1" applyAlignment="1" applyProtection="1">
      <alignment horizontal="center"/>
      <protection locked="0"/>
    </xf>
    <xf numFmtId="0" fontId="28" fillId="0" borderId="0" xfId="54" applyFont="1" applyAlignment="1" applyProtection="1">
      <alignment horizontal="center"/>
      <protection locked="0"/>
    </xf>
    <xf numFmtId="0" fontId="29" fillId="0" borderId="0" xfId="54" applyFont="1" applyBorder="1">
      <alignment/>
      <protection/>
    </xf>
    <xf numFmtId="0" fontId="29" fillId="0" borderId="45" xfId="54" applyFont="1" applyBorder="1">
      <alignment/>
      <protection/>
    </xf>
    <xf numFmtId="0" fontId="29" fillId="0" borderId="0" xfId="54" applyFont="1" applyAlignment="1">
      <alignment horizontal="center"/>
      <protection/>
    </xf>
    <xf numFmtId="0" fontId="29" fillId="0" borderId="0" xfId="54" applyFont="1">
      <alignment/>
      <protection/>
    </xf>
    <xf numFmtId="0" fontId="29" fillId="0" borderId="0" xfId="54" applyFont="1" applyBorder="1" applyAlignment="1">
      <alignment horizontal="center"/>
      <protection/>
    </xf>
    <xf numFmtId="0" fontId="30" fillId="0" borderId="46" xfId="54" applyFont="1" applyBorder="1" applyAlignment="1">
      <alignment horizontal="center" vertical="center" wrapText="1"/>
      <protection/>
    </xf>
    <xf numFmtId="0" fontId="30" fillId="0" borderId="47" xfId="54" applyFont="1" applyBorder="1" applyAlignment="1">
      <alignment horizontal="center" vertical="center"/>
      <protection/>
    </xf>
    <xf numFmtId="0" fontId="30" fillId="0" borderId="13" xfId="54" applyFont="1" applyBorder="1" applyAlignment="1">
      <alignment horizontal="center" vertical="center" wrapText="1"/>
      <protection/>
    </xf>
    <xf numFmtId="0" fontId="30" fillId="0" borderId="48" xfId="54" applyFont="1" applyBorder="1" applyAlignment="1" applyProtection="1">
      <alignment horizontal="center" wrapText="1"/>
      <protection locked="0"/>
    </xf>
    <xf numFmtId="0" fontId="30" fillId="0" borderId="16" xfId="54" applyFont="1" applyBorder="1" applyAlignment="1" applyProtection="1">
      <alignment horizontal="center" wrapText="1"/>
      <protection locked="0"/>
    </xf>
    <xf numFmtId="0" fontId="26" fillId="0" borderId="49" xfId="54" applyFont="1" applyFill="1" applyBorder="1" applyAlignment="1">
      <alignment horizontal="center" vertical="center" wrapText="1"/>
      <protection/>
    </xf>
    <xf numFmtId="0" fontId="26" fillId="0" borderId="42" xfId="54" applyFont="1" applyFill="1" applyBorder="1" applyAlignment="1">
      <alignment horizontal="center" vertical="center" wrapText="1"/>
      <protection/>
    </xf>
    <xf numFmtId="0" fontId="26" fillId="0" borderId="49" xfId="54" applyFont="1" applyBorder="1" applyAlignment="1" applyProtection="1">
      <alignment horizontal="center" vertical="center" wrapText="1"/>
      <protection locked="0"/>
    </xf>
    <xf numFmtId="0" fontId="26" fillId="0" borderId="42" xfId="54" applyFont="1" applyBorder="1" applyAlignment="1" applyProtection="1">
      <alignment horizontal="center" vertical="center" wrapText="1"/>
      <protection locked="0"/>
    </xf>
    <xf numFmtId="0" fontId="25" fillId="0" borderId="50" xfId="54" applyFont="1" applyBorder="1" applyAlignment="1">
      <alignment horizontal="center"/>
      <protection/>
    </xf>
    <xf numFmtId="0" fontId="30" fillId="0" borderId="51" xfId="54" applyFont="1" applyBorder="1" applyAlignment="1">
      <alignment horizontal="center" vertical="center" wrapText="1"/>
      <protection/>
    </xf>
    <xf numFmtId="0" fontId="30" fillId="0" borderId="52" xfId="54" applyFont="1" applyBorder="1" applyAlignment="1">
      <alignment horizontal="center" vertical="center"/>
      <protection/>
    </xf>
    <xf numFmtId="0" fontId="30" fillId="0" borderId="25" xfId="54" applyFont="1" applyBorder="1" applyAlignment="1">
      <alignment horizontal="center" vertical="center" wrapText="1"/>
      <protection/>
    </xf>
    <xf numFmtId="0" fontId="30" fillId="0" borderId="45" xfId="54" applyFont="1" applyBorder="1" applyAlignment="1" applyProtection="1">
      <alignment horizontal="center" vertical="center" wrapText="1"/>
      <protection locked="0"/>
    </xf>
    <xf numFmtId="0" fontId="30" fillId="0" borderId="25" xfId="54" applyFont="1" applyBorder="1" applyAlignment="1" applyProtection="1">
      <alignment horizontal="center" vertical="center" wrapText="1"/>
      <protection locked="0"/>
    </xf>
    <xf numFmtId="0" fontId="25" fillId="0" borderId="15" xfId="54" applyFont="1" applyBorder="1" applyAlignment="1" applyProtection="1">
      <alignment horizontal="center" vertical="center" wrapText="1"/>
      <protection locked="0"/>
    </xf>
    <xf numFmtId="0" fontId="25" fillId="0" borderId="53" xfId="54" applyFont="1" applyBorder="1" applyAlignment="1" applyProtection="1">
      <alignment horizontal="center" vertical="center" wrapText="1"/>
      <protection locked="0"/>
    </xf>
    <xf numFmtId="0" fontId="25" fillId="0" borderId="49" xfId="54" applyFont="1" applyBorder="1" applyAlignment="1" applyProtection="1">
      <alignment horizontal="center" vertical="center" wrapText="1"/>
      <protection locked="0"/>
    </xf>
    <xf numFmtId="0" fontId="25" fillId="0" borderId="17" xfId="54" applyFont="1" applyBorder="1" applyAlignment="1" applyProtection="1">
      <alignment horizontal="center" vertical="center" wrapText="1"/>
      <protection locked="0"/>
    </xf>
    <xf numFmtId="0" fontId="25" fillId="0" borderId="46" xfId="54" applyFont="1" applyBorder="1">
      <alignment/>
      <protection/>
    </xf>
    <xf numFmtId="0" fontId="25" fillId="0" borderId="54" xfId="54" applyFont="1" applyBorder="1" applyAlignment="1">
      <alignment horizontal="center"/>
      <protection/>
    </xf>
    <xf numFmtId="0" fontId="32" fillId="0" borderId="55" xfId="54" applyFont="1" applyBorder="1" applyAlignment="1">
      <alignment wrapText="1"/>
      <protection/>
    </xf>
    <xf numFmtId="0" fontId="25" fillId="0" borderId="56" xfId="54" applyFont="1" applyBorder="1" applyAlignment="1">
      <alignment horizontal="center"/>
      <protection/>
    </xf>
    <xf numFmtId="168" fontId="25" fillId="0" borderId="57" xfId="54" applyNumberFormat="1" applyFont="1" applyBorder="1" applyAlignment="1" applyProtection="1">
      <alignment horizontal="center"/>
      <protection locked="0"/>
    </xf>
    <xf numFmtId="168" fontId="25" fillId="0" borderId="58" xfId="54" applyNumberFormat="1" applyFont="1" applyBorder="1" applyAlignment="1" applyProtection="1">
      <alignment horizontal="center"/>
      <protection locked="0"/>
    </xf>
    <xf numFmtId="3" fontId="25" fillId="0" borderId="59" xfId="54" applyNumberFormat="1" applyFont="1" applyFill="1" applyBorder="1" applyAlignment="1">
      <alignment horizontal="center"/>
      <protection/>
    </xf>
    <xf numFmtId="3" fontId="25" fillId="0" borderId="60" xfId="54" applyNumberFormat="1" applyFont="1" applyFill="1" applyBorder="1" applyAlignment="1">
      <alignment horizontal="center"/>
      <protection/>
    </xf>
    <xf numFmtId="1" fontId="25" fillId="0" borderId="60" xfId="54" applyNumberFormat="1" applyFont="1" applyFill="1" applyBorder="1" applyAlignment="1">
      <alignment horizontal="center"/>
      <protection/>
    </xf>
    <xf numFmtId="0" fontId="25" fillId="0" borderId="61" xfId="54" applyFont="1" applyBorder="1">
      <alignment/>
      <protection/>
    </xf>
    <xf numFmtId="0" fontId="33" fillId="0" borderId="62" xfId="54" applyFont="1" applyBorder="1" applyAlignment="1">
      <alignment horizontal="center"/>
      <protection/>
    </xf>
    <xf numFmtId="0" fontId="32" fillId="0" borderId="63" xfId="54" applyFont="1" applyBorder="1" applyAlignment="1">
      <alignment wrapText="1"/>
      <protection/>
    </xf>
    <xf numFmtId="0" fontId="33" fillId="0" borderId="64" xfId="54" applyFont="1" applyBorder="1" applyAlignment="1">
      <alignment horizontal="center"/>
      <protection/>
    </xf>
    <xf numFmtId="168" fontId="33" fillId="0" borderId="65" xfId="54" applyNumberFormat="1" applyFont="1" applyBorder="1" applyAlignment="1" applyProtection="1">
      <alignment horizontal="center"/>
      <protection locked="0"/>
    </xf>
    <xf numFmtId="168" fontId="33" fillId="0" borderId="66" xfId="54" applyNumberFormat="1" applyFont="1" applyBorder="1" applyAlignment="1" applyProtection="1">
      <alignment horizontal="center"/>
      <protection locked="0"/>
    </xf>
    <xf numFmtId="168" fontId="33" fillId="0" borderId="67" xfId="54" applyNumberFormat="1" applyFont="1" applyFill="1" applyBorder="1" applyAlignment="1">
      <alignment horizontal="center"/>
      <protection/>
    </xf>
    <xf numFmtId="168" fontId="33" fillId="0" borderId="68" xfId="54" applyNumberFormat="1" applyFont="1" applyFill="1" applyBorder="1" applyAlignment="1">
      <alignment horizontal="center"/>
      <protection/>
    </xf>
    <xf numFmtId="0" fontId="34" fillId="0" borderId="61" xfId="54" applyFont="1" applyBorder="1">
      <alignment/>
      <protection/>
    </xf>
    <xf numFmtId="0" fontId="25" fillId="0" borderId="62" xfId="54" applyFont="1" applyBorder="1" applyAlignment="1">
      <alignment horizontal="center"/>
      <protection/>
    </xf>
    <xf numFmtId="0" fontId="32" fillId="0" borderId="63" xfId="54" applyFont="1" applyBorder="1" applyAlignment="1">
      <alignment horizontal="left"/>
      <protection/>
    </xf>
    <xf numFmtId="0" fontId="32" fillId="0" borderId="64" xfId="54" applyFont="1" applyBorder="1" applyAlignment="1">
      <alignment horizontal="center"/>
      <protection/>
    </xf>
    <xf numFmtId="0" fontId="32" fillId="0" borderId="65" xfId="54" applyFont="1" applyBorder="1" applyAlignment="1">
      <alignment horizontal="center"/>
      <protection/>
    </xf>
    <xf numFmtId="0" fontId="32" fillId="0" borderId="66" xfId="54" applyFont="1" applyBorder="1" applyAlignment="1">
      <alignment horizontal="center"/>
      <protection/>
    </xf>
    <xf numFmtId="0" fontId="32" fillId="0" borderId="67" xfId="54" applyFont="1" applyFill="1" applyBorder="1" applyAlignment="1">
      <alignment horizontal="center"/>
      <protection/>
    </xf>
    <xf numFmtId="0" fontId="32" fillId="0" borderId="68" xfId="54" applyFont="1" applyFill="1" applyBorder="1" applyAlignment="1">
      <alignment horizontal="center"/>
      <protection/>
    </xf>
    <xf numFmtId="0" fontId="25" fillId="0" borderId="63" xfId="54" applyFont="1" applyBorder="1" applyAlignment="1">
      <alignment wrapText="1"/>
      <protection/>
    </xf>
    <xf numFmtId="0" fontId="25" fillId="0" borderId="64" xfId="54" applyFont="1" applyBorder="1" applyAlignment="1">
      <alignment horizontal="center" wrapText="1"/>
      <protection/>
    </xf>
    <xf numFmtId="168" fontId="35" fillId="0" borderId="65" xfId="54" applyNumberFormat="1" applyFont="1" applyFill="1" applyBorder="1" applyAlignment="1">
      <alignment horizontal="center"/>
      <protection/>
    </xf>
    <xf numFmtId="168" fontId="35" fillId="0" borderId="66" xfId="54" applyNumberFormat="1" applyFont="1" applyFill="1" applyBorder="1" applyAlignment="1">
      <alignment horizontal="center"/>
      <protection/>
    </xf>
    <xf numFmtId="0" fontId="25" fillId="0" borderId="67" xfId="54" applyFont="1" applyFill="1" applyBorder="1" applyAlignment="1">
      <alignment horizontal="center"/>
      <protection/>
    </xf>
    <xf numFmtId="0" fontId="25" fillId="0" borderId="68" xfId="54" applyFont="1" applyFill="1" applyBorder="1" applyAlignment="1">
      <alignment horizontal="center"/>
      <protection/>
    </xf>
    <xf numFmtId="0" fontId="25" fillId="0" borderId="63" xfId="54" applyFont="1" applyFill="1" applyBorder="1" applyAlignment="1">
      <alignment wrapText="1"/>
      <protection/>
    </xf>
    <xf numFmtId="0" fontId="36" fillId="0" borderId="64" xfId="54" applyFont="1" applyFill="1" applyBorder="1" applyAlignment="1">
      <alignment horizontal="center"/>
      <protection/>
    </xf>
    <xf numFmtId="167" fontId="25" fillId="0" borderId="67" xfId="54" applyNumberFormat="1" applyFont="1" applyFill="1" applyBorder="1" applyAlignment="1">
      <alignment horizontal="center"/>
      <protection/>
    </xf>
    <xf numFmtId="168" fontId="25" fillId="0" borderId="68" xfId="54" applyNumberFormat="1" applyFont="1" applyFill="1" applyBorder="1" applyAlignment="1">
      <alignment horizontal="center"/>
      <protection/>
    </xf>
    <xf numFmtId="1" fontId="35" fillId="0" borderId="66" xfId="54" applyNumberFormat="1" applyFont="1" applyFill="1" applyBorder="1" applyAlignment="1">
      <alignment horizontal="center"/>
      <protection/>
    </xf>
    <xf numFmtId="0" fontId="25" fillId="0" borderId="63" xfId="54" applyFont="1" applyFill="1" applyBorder="1" applyAlignment="1">
      <alignment horizontal="left" vertical="center" wrapText="1"/>
      <protection/>
    </xf>
    <xf numFmtId="167" fontId="25" fillId="0" borderId="67" xfId="54" applyNumberFormat="1" applyFont="1" applyFill="1" applyBorder="1" applyAlignment="1" applyProtection="1">
      <alignment horizontal="center"/>
      <protection locked="0"/>
    </xf>
    <xf numFmtId="0" fontId="25" fillId="0" borderId="62" xfId="54" applyFont="1" applyFill="1" applyBorder="1" applyAlignment="1">
      <alignment horizontal="center"/>
      <protection/>
    </xf>
    <xf numFmtId="168" fontId="35" fillId="0" borderId="66" xfId="54" applyNumberFormat="1" applyFont="1" applyFill="1" applyBorder="1" applyAlignment="1" applyProtection="1">
      <alignment horizontal="center"/>
      <protection locked="0"/>
    </xf>
    <xf numFmtId="0" fontId="30" fillId="0" borderId="62" xfId="54" applyFont="1" applyBorder="1" applyAlignment="1">
      <alignment horizontal="center"/>
      <protection/>
    </xf>
    <xf numFmtId="0" fontId="26" fillId="0" borderId="63" xfId="54" applyFont="1" applyBorder="1" applyAlignment="1">
      <alignment horizontal="center" wrapText="1"/>
      <protection/>
    </xf>
    <xf numFmtId="0" fontId="37" fillId="0" borderId="64" xfId="54" applyFont="1" applyBorder="1" applyAlignment="1">
      <alignment horizontal="center"/>
      <protection/>
    </xf>
    <xf numFmtId="168" fontId="30" fillId="0" borderId="69" xfId="54" applyNumberFormat="1" applyFont="1" applyFill="1" applyBorder="1" applyAlignment="1">
      <alignment horizontal="center"/>
      <protection/>
    </xf>
    <xf numFmtId="168" fontId="38" fillId="0" borderId="66" xfId="54" applyNumberFormat="1" applyFont="1" applyFill="1" applyBorder="1" applyAlignment="1">
      <alignment horizontal="center"/>
      <protection/>
    </xf>
    <xf numFmtId="167" fontId="26" fillId="0" borderId="67" xfId="54" applyNumberFormat="1" applyFont="1" applyFill="1" applyBorder="1" applyAlignment="1">
      <alignment horizontal="center"/>
      <protection/>
    </xf>
    <xf numFmtId="168" fontId="26" fillId="0" borderId="70" xfId="54" applyNumberFormat="1" applyFont="1" applyFill="1" applyBorder="1" applyAlignment="1">
      <alignment horizontal="center"/>
      <protection/>
    </xf>
    <xf numFmtId="167" fontId="26" fillId="0" borderId="63" xfId="54" applyNumberFormat="1" applyFont="1" applyFill="1" applyBorder="1" applyAlignment="1">
      <alignment horizontal="center"/>
      <protection/>
    </xf>
    <xf numFmtId="168" fontId="26" fillId="0" borderId="68" xfId="54" applyNumberFormat="1" applyFont="1" applyFill="1" applyBorder="1" applyAlignment="1">
      <alignment horizontal="center"/>
      <protection/>
    </xf>
    <xf numFmtId="0" fontId="26" fillId="0" borderId="62" xfId="54" applyFont="1" applyFill="1" applyBorder="1" applyAlignment="1">
      <alignment horizontal="center"/>
      <protection/>
    </xf>
    <xf numFmtId="0" fontId="26" fillId="0" borderId="63" xfId="54" applyFont="1" applyFill="1" applyBorder="1" applyAlignment="1">
      <alignment horizontal="left"/>
      <protection/>
    </xf>
    <xf numFmtId="0" fontId="37" fillId="0" borderId="64" xfId="54" applyFont="1" applyFill="1" applyBorder="1" applyAlignment="1">
      <alignment horizontal="center"/>
      <protection/>
    </xf>
    <xf numFmtId="0" fontId="39" fillId="0" borderId="65" xfId="54" applyFont="1" applyFill="1" applyBorder="1" applyAlignment="1">
      <alignment horizontal="center"/>
      <protection/>
    </xf>
    <xf numFmtId="0" fontId="39" fillId="0" borderId="66" xfId="54" applyFont="1" applyFill="1" applyBorder="1" applyAlignment="1">
      <alignment horizontal="center"/>
      <protection/>
    </xf>
    <xf numFmtId="0" fontId="25" fillId="0" borderId="61" xfId="54" applyFont="1" applyFill="1" applyBorder="1">
      <alignment/>
      <protection/>
    </xf>
    <xf numFmtId="0" fontId="25" fillId="0" borderId="0" xfId="54" applyFont="1" applyFill="1">
      <alignment/>
      <protection/>
    </xf>
    <xf numFmtId="0" fontId="27" fillId="0" borderId="69" xfId="54" applyFont="1" applyBorder="1" applyAlignment="1">
      <alignment wrapText="1"/>
      <protection/>
    </xf>
    <xf numFmtId="0" fontId="36" fillId="0" borderId="64" xfId="54" applyFont="1" applyBorder="1" applyAlignment="1">
      <alignment horizontal="center"/>
      <protection/>
    </xf>
    <xf numFmtId="168" fontId="40" fillId="0" borderId="65" xfId="54" applyNumberFormat="1" applyFont="1" applyBorder="1" applyAlignment="1">
      <alignment horizontal="center"/>
      <protection/>
    </xf>
    <xf numFmtId="168" fontId="40" fillId="0" borderId="66" xfId="54" applyNumberFormat="1" applyFont="1" applyBorder="1" applyAlignment="1">
      <alignment horizontal="center"/>
      <protection/>
    </xf>
    <xf numFmtId="168" fontId="27" fillId="0" borderId="67" xfId="54" applyNumberFormat="1" applyFont="1" applyFill="1" applyBorder="1" applyAlignment="1">
      <alignment horizontal="center"/>
      <protection/>
    </xf>
    <xf numFmtId="168" fontId="27" fillId="0" borderId="68" xfId="54" applyNumberFormat="1" applyFont="1" applyFill="1" applyBorder="1" applyAlignment="1">
      <alignment horizontal="center"/>
      <protection/>
    </xf>
    <xf numFmtId="0" fontId="27" fillId="0" borderId="62" xfId="54" applyFont="1" applyBorder="1" applyAlignment="1">
      <alignment horizontal="center"/>
      <protection/>
    </xf>
    <xf numFmtId="0" fontId="36" fillId="0" borderId="71" xfId="54" applyFont="1" applyBorder="1" applyAlignment="1">
      <alignment horizontal="center"/>
      <protection/>
    </xf>
    <xf numFmtId="0" fontId="27" fillId="0" borderId="72" xfId="54" applyFont="1" applyBorder="1" applyAlignment="1">
      <alignment horizontal="center"/>
      <protection/>
    </xf>
    <xf numFmtId="0" fontId="27" fillId="0" borderId="73" xfId="54" applyFont="1" applyBorder="1" applyAlignment="1">
      <alignment horizontal="center"/>
      <protection/>
    </xf>
    <xf numFmtId="0" fontId="27" fillId="0" borderId="69" xfId="54" applyFont="1" applyBorder="1" applyAlignment="1">
      <alignment horizontal="center"/>
      <protection/>
    </xf>
    <xf numFmtId="3" fontId="27" fillId="0" borderId="67" xfId="54" applyNumberFormat="1" applyFont="1" applyFill="1" applyBorder="1" applyAlignment="1">
      <alignment horizontal="center"/>
      <protection/>
    </xf>
    <xf numFmtId="3" fontId="27" fillId="0" borderId="68" xfId="54" applyNumberFormat="1" applyFont="1" applyFill="1" applyBorder="1" applyAlignment="1">
      <alignment horizontal="center"/>
      <protection/>
    </xf>
    <xf numFmtId="1" fontId="27" fillId="0" borderId="67" xfId="54" applyNumberFormat="1" applyFont="1" applyFill="1" applyBorder="1" applyAlignment="1">
      <alignment horizontal="center"/>
      <protection/>
    </xf>
    <xf numFmtId="1" fontId="27" fillId="0" borderId="68" xfId="54" applyNumberFormat="1" applyFont="1" applyFill="1" applyBorder="1" applyAlignment="1">
      <alignment horizontal="center"/>
      <protection/>
    </xf>
    <xf numFmtId="0" fontId="39" fillId="0" borderId="63" xfId="54" applyFont="1" applyBorder="1" applyAlignment="1">
      <alignment wrapText="1"/>
      <protection/>
    </xf>
    <xf numFmtId="167" fontId="27" fillId="0" borderId="67" xfId="54" applyNumberFormat="1" applyFont="1" applyFill="1" applyBorder="1" applyAlignment="1">
      <alignment horizontal="center"/>
      <protection/>
    </xf>
    <xf numFmtId="0" fontId="39" fillId="0" borderId="62" xfId="54" applyFont="1" applyBorder="1" applyAlignment="1">
      <alignment horizontal="center"/>
      <protection/>
    </xf>
    <xf numFmtId="2" fontId="39" fillId="0" borderId="65" xfId="54" applyNumberFormat="1" applyFont="1" applyBorder="1" applyAlignment="1">
      <alignment horizontal="center"/>
      <protection/>
    </xf>
    <xf numFmtId="2" fontId="39" fillId="0" borderId="66" xfId="54" applyNumberFormat="1" applyFont="1" applyBorder="1" applyAlignment="1">
      <alignment horizontal="center"/>
      <protection/>
    </xf>
    <xf numFmtId="168" fontId="39" fillId="0" borderId="67" xfId="54" applyNumberFormat="1" applyFont="1" applyFill="1" applyBorder="1" applyAlignment="1">
      <alignment horizontal="center"/>
      <protection/>
    </xf>
    <xf numFmtId="168" fontId="39" fillId="0" borderId="68" xfId="54" applyNumberFormat="1" applyFont="1" applyFill="1" applyBorder="1" applyAlignment="1">
      <alignment horizontal="center"/>
      <protection/>
    </xf>
    <xf numFmtId="0" fontId="27" fillId="0" borderId="71" xfId="54" applyFont="1" applyBorder="1" applyAlignment="1">
      <alignment horizontal="left" wrapText="1"/>
      <protection/>
    </xf>
    <xf numFmtId="168" fontId="27" fillId="0" borderId="72" xfId="54" applyNumberFormat="1" applyFont="1" applyBorder="1" applyAlignment="1">
      <alignment horizontal="center"/>
      <protection/>
    </xf>
    <xf numFmtId="168" fontId="27" fillId="0" borderId="73" xfId="54" applyNumberFormat="1" applyFont="1" applyBorder="1" applyAlignment="1">
      <alignment horizontal="center"/>
      <protection/>
    </xf>
    <xf numFmtId="168" fontId="27" fillId="0" borderId="69" xfId="54" applyNumberFormat="1" applyFont="1" applyBorder="1" applyAlignment="1">
      <alignment horizontal="center"/>
      <protection/>
    </xf>
    <xf numFmtId="0" fontId="27" fillId="0" borderId="63" xfId="54" applyFont="1" applyBorder="1" applyAlignment="1">
      <alignment wrapText="1"/>
      <protection/>
    </xf>
    <xf numFmtId="0" fontId="26" fillId="0" borderId="67" xfId="54" applyFont="1" applyBorder="1" applyAlignment="1">
      <alignment horizontal="left" wrapText="1"/>
      <protection/>
    </xf>
    <xf numFmtId="2" fontId="27" fillId="0" borderId="68" xfId="54" applyNumberFormat="1" applyFont="1" applyFill="1" applyBorder="1" applyAlignment="1">
      <alignment horizontal="center"/>
      <protection/>
    </xf>
    <xf numFmtId="0" fontId="43" fillId="0" borderId="74" xfId="54" applyFont="1" applyBorder="1" applyAlignment="1">
      <alignment horizontal="center"/>
      <protection/>
    </xf>
    <xf numFmtId="0" fontId="26" fillId="0" borderId="75" xfId="54" applyFont="1" applyBorder="1" applyAlignment="1">
      <alignment wrapText="1"/>
      <protection/>
    </xf>
    <xf numFmtId="0" fontId="37" fillId="0" borderId="76" xfId="54" applyFont="1" applyBorder="1" applyAlignment="1">
      <alignment horizontal="center"/>
      <protection/>
    </xf>
    <xf numFmtId="2" fontId="26" fillId="0" borderId="77" xfId="54" applyNumberFormat="1" applyFont="1" applyBorder="1" applyAlignment="1" applyProtection="1">
      <alignment horizontal="center"/>
      <protection locked="0"/>
    </xf>
    <xf numFmtId="2" fontId="26" fillId="0" borderId="78" xfId="54" applyNumberFormat="1" applyFont="1" applyBorder="1" applyAlignment="1" applyProtection="1">
      <alignment horizontal="center"/>
      <protection locked="0"/>
    </xf>
    <xf numFmtId="2" fontId="43" fillId="0" borderId="79" xfId="54" applyNumberFormat="1" applyFont="1" applyFill="1" applyBorder="1" applyAlignment="1" applyProtection="1">
      <alignment horizontal="center"/>
      <protection locked="0"/>
    </xf>
    <xf numFmtId="2" fontId="43" fillId="0" borderId="80" xfId="54" applyNumberFormat="1" applyFont="1" applyFill="1" applyBorder="1" applyAlignment="1" applyProtection="1">
      <alignment horizontal="center"/>
      <protection locked="0"/>
    </xf>
    <xf numFmtId="4" fontId="26" fillId="0" borderId="79" xfId="54" applyNumberFormat="1" applyFont="1" applyFill="1" applyBorder="1" applyAlignment="1" applyProtection="1">
      <alignment horizontal="center"/>
      <protection locked="0"/>
    </xf>
    <xf numFmtId="4" fontId="26" fillId="0" borderId="80" xfId="54" applyNumberFormat="1" applyFont="1" applyFill="1" applyBorder="1" applyAlignment="1" applyProtection="1">
      <alignment horizontal="center"/>
      <protection locked="0"/>
    </xf>
    <xf numFmtId="0" fontId="25" fillId="0" borderId="51" xfId="54" applyFont="1" applyBorder="1">
      <alignment/>
      <protection/>
    </xf>
    <xf numFmtId="0" fontId="27" fillId="0" borderId="0" xfId="54" applyFont="1" applyBorder="1" applyAlignment="1">
      <alignment horizontal="center"/>
      <protection/>
    </xf>
    <xf numFmtId="0" fontId="27" fillId="0" borderId="0" xfId="54" applyFont="1" applyBorder="1" applyAlignment="1">
      <alignment wrapText="1"/>
      <protection/>
    </xf>
    <xf numFmtId="0" fontId="33" fillId="0" borderId="0" xfId="54" applyFont="1">
      <alignment/>
      <protection/>
    </xf>
    <xf numFmtId="0" fontId="27" fillId="0" borderId="0" xfId="54" applyFont="1" applyBorder="1">
      <alignment/>
      <protection/>
    </xf>
    <xf numFmtId="0" fontId="44" fillId="0" borderId="0" xfId="54" applyFont="1" applyAlignment="1">
      <alignment/>
      <protection/>
    </xf>
    <xf numFmtId="0" fontId="26" fillId="0" borderId="0" xfId="54" applyFont="1" applyAlignment="1">
      <alignment horizontal="center"/>
      <protection/>
    </xf>
    <xf numFmtId="0" fontId="26" fillId="0" borderId="0" xfId="54" applyFont="1" applyAlignment="1">
      <alignment horizontal="center"/>
      <protection/>
    </xf>
    <xf numFmtId="0" fontId="27" fillId="0" borderId="0" xfId="54" applyFont="1" applyAlignment="1">
      <alignment wrapText="1"/>
      <protection/>
    </xf>
    <xf numFmtId="0" fontId="27" fillId="0" borderId="0" xfId="54" applyFont="1" applyAlignment="1">
      <alignment horizontal="center"/>
      <protection/>
    </xf>
    <xf numFmtId="1" fontId="25" fillId="0" borderId="0" xfId="54" applyNumberFormat="1" applyFont="1" applyFill="1" applyAlignment="1">
      <alignment horizontal="center"/>
      <protection/>
    </xf>
    <xf numFmtId="0" fontId="25" fillId="0" borderId="0" xfId="54" applyFont="1" applyAlignment="1">
      <alignment wrapText="1"/>
      <protection/>
    </xf>
    <xf numFmtId="2" fontId="25" fillId="0" borderId="0" xfId="54" applyNumberFormat="1" applyFont="1" applyFill="1">
      <alignment/>
      <protection/>
    </xf>
    <xf numFmtId="168" fontId="25" fillId="0" borderId="0" xfId="54" applyNumberFormat="1" applyFont="1">
      <alignment/>
      <protection/>
    </xf>
    <xf numFmtId="0" fontId="45" fillId="0" borderId="0" xfId="54" applyFont="1">
      <alignment/>
      <protection/>
    </xf>
    <xf numFmtId="0" fontId="45" fillId="0" borderId="0" xfId="54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9;&#1090;&#1074;&#1077;&#1088;&#1078;&#1076;&#1077;&#1085;&#1085;&#1099;&#1077;%20&#1090;&#1072;&#1088;&#1080;&#1092;&#1099;%20&#1085;&#1072;%202011%20&#1075;&#1086;&#1076;\&#1058;&#1088;&#1072;&#1085;&#1089;&#1087;&#1086;&#1088;&#1090;%20&#1089;&#1090;&#1086;&#1082;&#1086;&#1074;%20&#1087;&#1083;.%20&#1047;&#1072;&#1087;&#1086;&#1083;&#1103;&#1088;&#1085;&#1099;&#1081;%20%20&#1085;&#1072;%202011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8;&#1074;&#1077;&#1088;&#1076;&#1086;&#1074;&#1072;%20&#1054;.&#1042;\&#1048;&#1085;&#1092;&#1086;&#1088;&#1084;&#1072;&#1094;&#1080;&#1103;%20&#1087;&#1086;%20&#1074;&#1086;&#1076;&#1086;&#1086;&#1090;&#1074;&#1077;&#1076;&#1077;&#1085;&#1080;&#1102;%20&#1062;&#1069;&#1080;&#1069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N\&#1058;&#1072;&#1088;&#1080;&#1092;&#1099;%20&#1080;%20&#1079;&#1072;&#1087;&#1088;&#1086;&#1089;&#1099;,&#1082;&#1086;&#1090;&#1077;&#1083;&#1100;&#1085;&#1099;&#1077;\&#1042;&#1086;&#1076;&#1086;&#1089;&#1085;&#1072;&#1073;&#1078;&#1077;&#1085;&#1080;&#1077;%20&#1080;%20&#1074;&#1086;&#1076;&#1086;&#1086;&#1090;&#1074;&#1077;&#1076;&#1077;&#1085;&#1080;&#1077;\&#1058;&#1040;&#1056;&#1048;&#1060;\&#1055;&#1056;&#1045;&#1044;&#1045;&#1051;&#1068;&#1053;&#1067;&#1049;%20&#1058;&#1040;&#1056;&#1048;&#1060;%202012%20&#1043;&#1054;&#1044;\&#1058;&#1088;&#1072;&#1085;&#1089;&#1087;&#1086;&#1088;&#1090;%20&#1089;&#1090;&#1086;&#1082;&#1086;&#1074;%20&#1087;&#1083;.%20&#1047;&#1072;&#1087;&#1086;&#1083;&#1103;&#1088;&#1085;&#1099;&#1081;%20%20&#1085;&#1072;%202012%20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42;&#1086;&#1076;&#1086;&#1087;&#1086;&#1090;&#1088;&#1077;&#1073;&#1083;&#1077;&#1085;&#1080;&#1077;%20&#1080;%20&#1082;&#1072;&#1085;&#1072;&#1083;&#1080;&#1079;&#1072;&#1094;&#1080;&#1103;\&#1058;&#1040;&#1056;&#1048;&#1060;\&#1055;&#1056;&#1045;&#1044;&#1045;&#1051;&#1068;&#1053;&#1067;&#1049;%20&#1058;&#1040;&#1056;&#1048;&#1060;%202011%20&#1043;&#1054;&#1044;\&#1050;&#1058;&#1056;\&#1058;&#1088;&#1072;&#1085;&#1089;&#1087;&#1086;&#1088;&#1090;%20&#1089;&#1090;&#1086;&#1082;&#1086;&#1074;%20&#1087;&#1083;.%20&#1047;&#1072;&#1087;&#1086;&#1083;&#1103;&#1088;&#1085;&#1099;&#1081;%20%20&#1085;&#1072;%202011%20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8;&#1072;&#1088;&#1080;&#1092;&#1099;%20&#1087;&#1086;%20&#1080;&#1089;&#1087;%20&#1087;&#1086;&#1089;&#1090;.%20&#1055;&#1088;&#1072;&#1074;.&#1056;&#1060;%20&#8470;%2014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"/>
      <sheetName val="основные показатели"/>
      <sheetName val="Водоснабж стоки ЦЭиЭСсвод "/>
      <sheetName val="Водоснабж стоки ЦЭиЭС г. Заполя"/>
      <sheetName val="Водоснабж стоки ЦЭиЭС п. Никель"/>
      <sheetName val="ЭлектропотреблениеЦЭиЭСсвод"/>
      <sheetName val="ЭлектропотреблениеЦЭиЭС Зап."/>
      <sheetName val="Электропотребление ЦЭиЭС Ник."/>
      <sheetName val="эл.энерг."/>
      <sheetName val="элэнергия-ПН стоки"/>
      <sheetName val="ФОТ "/>
      <sheetName val="Аморт"/>
      <sheetName val="Ввод 2010 года"/>
      <sheetName val="Ввод 2011 года"/>
      <sheetName val="общепроизв. "/>
      <sheetName val="Пояснения общепр."/>
      <sheetName val="РЭН стоки факт 2009 г."/>
      <sheetName val="РЭН стоки ожид. 2010 г. "/>
      <sheetName val="РЭН стоки проект 2011 г."/>
      <sheetName val="нал.на имущ. "/>
      <sheetName val="приб."/>
      <sheetName val="% управл. факт 2008"/>
      <sheetName val="фин. рез. за 2008 год"/>
      <sheetName val="фин.рез.факт 2009"/>
      <sheetName val="ШР факт 2009 г."/>
      <sheetName val="ШР ГБ 2010 год"/>
      <sheetName val="калькуляция факт 2009 г."/>
      <sheetName val="25 счет стоки"/>
      <sheetName val="%  ГБ 2010 "/>
      <sheetName val="индекс-дефлятор"/>
    </sheetNames>
    <sheetDataSet>
      <sheetData sheetId="0">
        <row r="16">
          <cell r="D16">
            <v>2585.3051996927643</v>
          </cell>
        </row>
        <row r="17">
          <cell r="D17">
            <v>879.0037678955399</v>
          </cell>
        </row>
        <row r="23">
          <cell r="D23">
            <v>6732.32234427115</v>
          </cell>
        </row>
        <row r="26">
          <cell r="D26">
            <v>11.751655657712835</v>
          </cell>
        </row>
      </sheetData>
      <sheetData sheetId="14">
        <row r="9">
          <cell r="D9">
            <v>71.95467422096318</v>
          </cell>
        </row>
        <row r="10">
          <cell r="D10">
            <v>15.67172804532578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"/>
      <sheetName val="основные показатели"/>
      <sheetName val="ЭлектропотреблениеЦЭиЭСсвод"/>
      <sheetName val="эл.энерг."/>
      <sheetName val="элэнергия-ПН стоки"/>
      <sheetName val="ФОТ "/>
      <sheetName val="Аморт"/>
      <sheetName val="Ввод 2010 года"/>
      <sheetName val="Ввод 2011 года"/>
      <sheetName val="общепроизв. "/>
      <sheetName val="Пояснения общепр."/>
      <sheetName val="РЭН стоки факт 2010 г."/>
      <sheetName val="РЭН стоки ожид. 2011г. "/>
      <sheetName val="РЭН стоки проект 2012 г."/>
      <sheetName val="нал.на имущ. "/>
      <sheetName val="приб."/>
      <sheetName val="фин.рез. за 2010 год"/>
      <sheetName val="ШР факт 2009 г."/>
      <sheetName val="ШР ГБ 2010 год"/>
      <sheetName val="%  ГБ 2010 "/>
      <sheetName val="индекс-дефлятор"/>
    </sheetNames>
    <sheetDataSet>
      <sheetData sheetId="0">
        <row r="23">
          <cell r="F23">
            <v>8099.4</v>
          </cell>
        </row>
        <row r="26">
          <cell r="F26">
            <v>13.437867415082525</v>
          </cell>
        </row>
      </sheetData>
      <sheetData sheetId="16">
        <row r="50">
          <cell r="B50">
            <v>67538.28</v>
          </cell>
          <cell r="C50">
            <v>109629.49</v>
          </cell>
          <cell r="D50">
            <v>13407.521299938338</v>
          </cell>
          <cell r="E50">
            <v>30.34611514418771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"/>
      <sheetName val="основные показатели"/>
      <sheetName val="Водоснабж стоки ЦЭиЭСсвод "/>
      <sheetName val="Водоснабж стоки ЦЭиЭС г. Заполя"/>
      <sheetName val="Водоснабж стоки ЦЭиЭС п. Никель"/>
      <sheetName val="ЭлектропотреблениеЦЭиЭСсвод"/>
      <sheetName val="ЭлектропотреблениеЦЭиЭС Зап."/>
      <sheetName val="Электропотребление ЦЭиЭС Ник."/>
      <sheetName val="эл.энерг."/>
      <sheetName val="ФОТ "/>
      <sheetName val="РЭН стоки факт 2008 г."/>
      <sheetName val="Ввод ОФ трансп стоков ЭЦ-1 1.10"/>
      <sheetName val="РЭН стоки ГБ 2008 г."/>
      <sheetName val="РЭН стоки ГБ 2009 г. "/>
      <sheetName val="РЭН стоки проект 2010 г. "/>
      <sheetName val="РЭН стоки ГБ 2010 г. "/>
      <sheetName val="Аморт"/>
      <sheetName val="общепроизв. "/>
      <sheetName val="Страхование"/>
      <sheetName val="ЗОС план 2007"/>
      <sheetName val="нал.на имущ. "/>
      <sheetName val="приб."/>
      <sheetName val="% управл. факт 2008"/>
      <sheetName val="% управл. ГБ 2009 "/>
      <sheetName val="фин.рез.факт 2007"/>
      <sheetName val="фин.рез.факт 2009"/>
      <sheetName val="ШР факт 2008 г."/>
      <sheetName val="ШР ГБ 2009 год"/>
    </sheetNames>
    <sheetDataSet>
      <sheetData sheetId="0">
        <row r="9">
          <cell r="D9">
            <v>3651832</v>
          </cell>
        </row>
        <row r="10">
          <cell r="D10">
            <v>84772</v>
          </cell>
        </row>
        <row r="15">
          <cell r="D15">
            <v>326.16283500000003</v>
          </cell>
        </row>
        <row r="16">
          <cell r="D16">
            <v>3275.196450130789</v>
          </cell>
        </row>
        <row r="17">
          <cell r="D17">
            <v>751.657585305016</v>
          </cell>
        </row>
        <row r="18">
          <cell r="D18">
            <v>164.1</v>
          </cell>
        </row>
        <row r="20">
          <cell r="D20">
            <v>112.845</v>
          </cell>
        </row>
        <row r="22">
          <cell r="D22">
            <v>1726.405</v>
          </cell>
        </row>
        <row r="25">
          <cell r="F25">
            <v>207.2322</v>
          </cell>
        </row>
        <row r="26">
          <cell r="F26">
            <v>35.722939999999994</v>
          </cell>
        </row>
        <row r="32">
          <cell r="F32">
            <v>116.11482000000001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одоснаб Монч"/>
      <sheetName val="водоотведение Монч"/>
      <sheetName val="водоснаб Запол"/>
      <sheetName val="водоотведение Запол"/>
      <sheetName val="промвода"/>
      <sheetName val="Тарифы по исп пост. Прав"/>
    </sheetNames>
    <sheetDataSet>
      <sheetData sheetId="3">
        <row r="7">
          <cell r="I7">
            <v>3045.371</v>
          </cell>
        </row>
        <row r="8">
          <cell r="I8">
            <v>81.771</v>
          </cell>
        </row>
        <row r="12">
          <cell r="I12">
            <v>246.56425019999998</v>
          </cell>
        </row>
        <row r="14">
          <cell r="I14">
            <v>2650.2535008000004</v>
          </cell>
        </row>
        <row r="16">
          <cell r="I16">
            <v>557</v>
          </cell>
        </row>
        <row r="17">
          <cell r="I17">
            <v>161.20000000000002</v>
          </cell>
        </row>
        <row r="19">
          <cell r="I19">
            <v>632.8</v>
          </cell>
        </row>
        <row r="24">
          <cell r="I24">
            <v>1750.6357498000002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PageLayoutView="0" workbookViewId="0" topLeftCell="A6">
      <selection activeCell="E40" sqref="E40"/>
    </sheetView>
  </sheetViews>
  <sheetFormatPr defaultColWidth="9.140625" defaultRowHeight="12" customHeight="1" outlineLevelRow="1"/>
  <cols>
    <col min="1" max="1" width="6.8515625" style="1" customWidth="1"/>
    <col min="2" max="2" width="50.7109375" style="1" customWidth="1"/>
    <col min="3" max="3" width="15.7109375" style="1" customWidth="1"/>
    <col min="4" max="7" width="20.7109375" style="1" customWidth="1"/>
    <col min="8" max="8" width="40.7109375" style="1" customWidth="1"/>
    <col min="9" max="9" width="2.7109375" style="1" customWidth="1"/>
    <col min="10" max="16384" width="9.140625" style="1" customWidth="1"/>
  </cols>
  <sheetData>
    <row r="1" spans="1:8" ht="12" customHeight="1" hidden="1" outlineLevel="1">
      <c r="A1" s="1" t="s">
        <v>164</v>
      </c>
      <c r="H1" s="106" t="s">
        <v>184</v>
      </c>
    </row>
    <row r="2" spans="1:3" ht="12" customHeight="1" hidden="1" outlineLevel="1">
      <c r="A2" s="107" t="s">
        <v>160</v>
      </c>
      <c r="B2" s="105"/>
      <c r="C2" s="109" t="s">
        <v>163</v>
      </c>
    </row>
    <row r="3" spans="1:6" ht="12" customHeight="1" hidden="1" outlineLevel="1">
      <c r="A3" s="107" t="s">
        <v>161</v>
      </c>
      <c r="B3" s="105"/>
      <c r="C3" s="108" t="s">
        <v>162</v>
      </c>
      <c r="D3" s="105"/>
      <c r="E3" s="105"/>
      <c r="F3" s="105"/>
    </row>
    <row r="4" ht="12" customHeight="1" hidden="1" outlineLevel="1"/>
    <row r="5" ht="12" customHeight="1" hidden="1" outlineLevel="1"/>
    <row r="6" spans="1:24" ht="12" customHeight="1" collapsed="1">
      <c r="A6" s="123" t="s">
        <v>191</v>
      </c>
      <c r="B6" s="124"/>
      <c r="C6" s="124"/>
      <c r="D6" s="124"/>
      <c r="E6" s="124"/>
      <c r="F6" s="124"/>
      <c r="G6" s="124"/>
      <c r="H6" s="124"/>
      <c r="I6" s="7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  <c r="X6" s="8"/>
    </row>
    <row r="7" spans="1:24" ht="12" customHeight="1" thickBot="1">
      <c r="A7" s="2"/>
      <c r="B7" s="2"/>
      <c r="C7" s="2"/>
      <c r="D7" s="2"/>
      <c r="E7" s="2"/>
      <c r="F7" s="2"/>
      <c r="G7" s="2"/>
      <c r="H7" s="2"/>
      <c r="I7" s="4"/>
      <c r="J7" s="4"/>
      <c r="K7" s="4"/>
      <c r="L7" s="4"/>
      <c r="M7" s="4"/>
      <c r="N7" s="4"/>
      <c r="O7" s="4"/>
      <c r="P7" s="4"/>
      <c r="Q7" s="8"/>
      <c r="R7" s="8"/>
      <c r="S7" s="8"/>
      <c r="T7" s="8"/>
      <c r="U7" s="8"/>
      <c r="V7" s="8"/>
      <c r="W7" s="8"/>
      <c r="X7" s="8"/>
    </row>
    <row r="8" spans="1:24" ht="30" customHeight="1" thickBot="1">
      <c r="A8" s="9" t="s">
        <v>0</v>
      </c>
      <c r="B8" s="10" t="s">
        <v>1</v>
      </c>
      <c r="C8" s="11" t="s">
        <v>2</v>
      </c>
      <c r="D8" s="11" t="s">
        <v>3</v>
      </c>
      <c r="E8" s="10" t="s">
        <v>4</v>
      </c>
      <c r="F8" s="10" t="s">
        <v>5</v>
      </c>
      <c r="G8" s="11" t="s">
        <v>6</v>
      </c>
      <c r="H8" s="11" t="s">
        <v>7</v>
      </c>
      <c r="I8" s="4"/>
      <c r="J8" s="4"/>
      <c r="K8" s="4"/>
      <c r="L8" s="4"/>
      <c r="M8" s="4"/>
      <c r="N8" s="4"/>
      <c r="O8" s="4"/>
      <c r="P8" s="4"/>
      <c r="Q8" s="8"/>
      <c r="R8" s="8"/>
      <c r="S8" s="8"/>
      <c r="T8" s="8"/>
      <c r="U8" s="8"/>
      <c r="V8" s="8"/>
      <c r="W8" s="8"/>
      <c r="X8" s="8"/>
    </row>
    <row r="9" spans="1:24" ht="12" customHeight="1" thickBot="1">
      <c r="A9" s="12">
        <v>1</v>
      </c>
      <c r="B9" s="13">
        <f>A9+1</f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4"/>
      <c r="J9" s="4"/>
      <c r="K9" s="4"/>
      <c r="L9" s="4"/>
      <c r="M9" s="4"/>
      <c r="N9" s="4"/>
      <c r="O9" s="4"/>
      <c r="P9" s="4"/>
      <c r="Q9" s="8"/>
      <c r="R9" s="8"/>
      <c r="S9" s="8"/>
      <c r="T9" s="8"/>
      <c r="U9" s="8"/>
      <c r="V9" s="8"/>
      <c r="W9" s="8"/>
      <c r="X9" s="8"/>
    </row>
    <row r="10" spans="1:24" s="15" customFormat="1" ht="22.5" customHeight="1">
      <c r="A10" s="16" t="s">
        <v>8</v>
      </c>
      <c r="B10" s="17" t="s">
        <v>9</v>
      </c>
      <c r="C10" s="18"/>
      <c r="D10" s="19"/>
      <c r="E10" s="20"/>
      <c r="F10" s="20"/>
      <c r="G10" s="21"/>
      <c r="H10" s="21"/>
      <c r="I10" s="22"/>
      <c r="J10" s="22"/>
      <c r="K10" s="22"/>
      <c r="L10" s="22"/>
      <c r="M10" s="22"/>
      <c r="N10" s="22"/>
      <c r="O10" s="22"/>
      <c r="P10" s="22"/>
      <c r="Q10" s="23"/>
      <c r="R10" s="23"/>
      <c r="S10" s="23"/>
      <c r="T10" s="23"/>
      <c r="U10" s="23"/>
      <c r="V10" s="23"/>
      <c r="W10" s="23"/>
      <c r="X10" s="23"/>
    </row>
    <row r="11" spans="1:24" ht="12" customHeight="1">
      <c r="A11" s="24" t="s">
        <v>10</v>
      </c>
      <c r="B11" s="25" t="s">
        <v>11</v>
      </c>
      <c r="C11" s="18"/>
      <c r="D11" s="26"/>
      <c r="E11" s="27"/>
      <c r="F11" s="27"/>
      <c r="G11" s="28"/>
      <c r="H11" s="28"/>
      <c r="I11" s="4"/>
      <c r="J11" s="4"/>
      <c r="K11" s="4"/>
      <c r="L11" s="4"/>
      <c r="M11" s="4"/>
      <c r="N11" s="4"/>
      <c r="O11" s="4"/>
      <c r="P11" s="4"/>
      <c r="Q11" s="8"/>
      <c r="R11" s="8"/>
      <c r="S11" s="8"/>
      <c r="T11" s="8"/>
      <c r="U11" s="8"/>
      <c r="V11" s="8"/>
      <c r="W11" s="8"/>
      <c r="X11" s="8"/>
    </row>
    <row r="12" spans="1:24" ht="12" customHeight="1">
      <c r="A12" s="24" t="s">
        <v>12</v>
      </c>
      <c r="B12" s="29" t="s">
        <v>13</v>
      </c>
      <c r="C12" s="30" t="s">
        <v>14</v>
      </c>
      <c r="D12" s="26"/>
      <c r="E12" s="27"/>
      <c r="F12" s="27"/>
      <c r="G12" s="31"/>
      <c r="H12" s="28"/>
      <c r="I12" s="4"/>
      <c r="J12" s="4"/>
      <c r="K12" s="4"/>
      <c r="L12" s="4"/>
      <c r="M12" s="4"/>
      <c r="N12" s="4"/>
      <c r="O12" s="4"/>
      <c r="P12" s="4"/>
      <c r="Q12" s="8"/>
      <c r="R12" s="8"/>
      <c r="S12" s="8"/>
      <c r="T12" s="8"/>
      <c r="U12" s="8"/>
      <c r="V12" s="8"/>
      <c r="W12" s="8"/>
      <c r="X12" s="8"/>
    </row>
    <row r="13" spans="1:24" s="15" customFormat="1" ht="12" customHeight="1">
      <c r="A13" s="32" t="s">
        <v>15</v>
      </c>
      <c r="B13" s="33" t="s">
        <v>16</v>
      </c>
      <c r="C13" s="18"/>
      <c r="D13" s="26"/>
      <c r="E13" s="27"/>
      <c r="F13" s="27"/>
      <c r="G13" s="28"/>
      <c r="H13" s="28"/>
      <c r="I13" s="22"/>
      <c r="J13" s="22"/>
      <c r="K13" s="22"/>
      <c r="L13" s="22"/>
      <c r="M13" s="22"/>
      <c r="N13" s="22"/>
      <c r="O13" s="22"/>
      <c r="P13" s="22"/>
      <c r="Q13" s="23"/>
      <c r="R13" s="23"/>
      <c r="S13" s="23"/>
      <c r="T13" s="23"/>
      <c r="U13" s="23"/>
      <c r="V13" s="23"/>
      <c r="W13" s="23"/>
      <c r="X13" s="23"/>
    </row>
    <row r="14" spans="1:24" ht="12" customHeight="1">
      <c r="A14" s="24" t="s">
        <v>17</v>
      </c>
      <c r="B14" s="34" t="s">
        <v>18</v>
      </c>
      <c r="C14" s="30" t="s">
        <v>14</v>
      </c>
      <c r="D14" s="26"/>
      <c r="E14" s="27"/>
      <c r="F14" s="27"/>
      <c r="G14" s="31"/>
      <c r="H14" s="28"/>
      <c r="I14" s="4"/>
      <c r="J14" s="4"/>
      <c r="K14" s="4"/>
      <c r="L14" s="4"/>
      <c r="M14" s="4"/>
      <c r="N14" s="4"/>
      <c r="O14" s="4"/>
      <c r="P14" s="4"/>
      <c r="Q14" s="8"/>
      <c r="R14" s="8"/>
      <c r="S14" s="8"/>
      <c r="T14" s="8"/>
      <c r="U14" s="8"/>
      <c r="V14" s="8"/>
      <c r="W14" s="8"/>
      <c r="X14" s="8"/>
    </row>
    <row r="15" spans="1:24" ht="12" customHeight="1">
      <c r="A15" s="24" t="s">
        <v>19</v>
      </c>
      <c r="B15" s="34" t="s">
        <v>20</v>
      </c>
      <c r="C15" s="30" t="s">
        <v>21</v>
      </c>
      <c r="D15" s="26"/>
      <c r="E15" s="27"/>
      <c r="F15" s="27"/>
      <c r="G15" s="31"/>
      <c r="H15" s="28"/>
      <c r="I15" s="4"/>
      <c r="J15" s="4"/>
      <c r="K15" s="4"/>
      <c r="L15" s="4"/>
      <c r="M15" s="4"/>
      <c r="N15" s="4"/>
      <c r="O15" s="4"/>
      <c r="P15" s="4"/>
      <c r="Q15" s="8"/>
      <c r="R15" s="8"/>
      <c r="S15" s="8"/>
      <c r="T15" s="8"/>
      <c r="U15" s="8"/>
      <c r="V15" s="8"/>
      <c r="W15" s="8"/>
      <c r="X15" s="8"/>
    </row>
    <row r="16" spans="1:24" s="15" customFormat="1" ht="12" customHeight="1">
      <c r="A16" s="32" t="s">
        <v>22</v>
      </c>
      <c r="B16" s="25" t="s">
        <v>23</v>
      </c>
      <c r="C16" s="18"/>
      <c r="D16" s="26"/>
      <c r="E16" s="27"/>
      <c r="F16" s="27"/>
      <c r="G16" s="28"/>
      <c r="H16" s="28"/>
      <c r="I16" s="22"/>
      <c r="J16" s="22"/>
      <c r="K16" s="22"/>
      <c r="L16" s="22"/>
      <c r="M16" s="22"/>
      <c r="N16" s="22"/>
      <c r="O16" s="22"/>
      <c r="P16" s="22"/>
      <c r="Q16" s="23"/>
      <c r="R16" s="23"/>
      <c r="S16" s="23"/>
      <c r="T16" s="23"/>
      <c r="U16" s="23"/>
      <c r="V16" s="23"/>
      <c r="W16" s="23"/>
      <c r="X16" s="23"/>
    </row>
    <row r="17" spans="1:24" ht="12" customHeight="1">
      <c r="A17" s="24" t="s">
        <v>24</v>
      </c>
      <c r="B17" s="29" t="s">
        <v>13</v>
      </c>
      <c r="C17" s="30" t="s">
        <v>14</v>
      </c>
      <c r="D17" s="26"/>
      <c r="E17" s="27"/>
      <c r="F17" s="27"/>
      <c r="G17" s="31"/>
      <c r="H17" s="28"/>
      <c r="I17" s="4"/>
      <c r="J17" s="4"/>
      <c r="K17" s="4"/>
      <c r="L17" s="4"/>
      <c r="M17" s="4"/>
      <c r="N17" s="4"/>
      <c r="O17" s="4"/>
      <c r="P17" s="4"/>
      <c r="Q17" s="8"/>
      <c r="R17" s="8"/>
      <c r="S17" s="8"/>
      <c r="T17" s="8"/>
      <c r="U17" s="8"/>
      <c r="V17" s="8"/>
      <c r="W17" s="8"/>
      <c r="X17" s="8"/>
    </row>
    <row r="18" spans="1:24" s="15" customFormat="1" ht="12" customHeight="1">
      <c r="A18" s="32" t="s">
        <v>25</v>
      </c>
      <c r="B18" s="33" t="s">
        <v>16</v>
      </c>
      <c r="C18" s="18"/>
      <c r="D18" s="26"/>
      <c r="E18" s="27"/>
      <c r="F18" s="27"/>
      <c r="G18" s="28"/>
      <c r="H18" s="28"/>
      <c r="I18" s="22"/>
      <c r="J18" s="22"/>
      <c r="K18" s="22"/>
      <c r="L18" s="22"/>
      <c r="M18" s="22"/>
      <c r="N18" s="22"/>
      <c r="O18" s="22"/>
      <c r="P18" s="22"/>
      <c r="Q18" s="23"/>
      <c r="R18" s="23"/>
      <c r="S18" s="23"/>
      <c r="T18" s="23"/>
      <c r="U18" s="23"/>
      <c r="V18" s="23"/>
      <c r="W18" s="23"/>
      <c r="X18" s="23"/>
    </row>
    <row r="19" spans="1:24" ht="12" customHeight="1">
      <c r="A19" s="24" t="s">
        <v>26</v>
      </c>
      <c r="B19" s="34" t="s">
        <v>18</v>
      </c>
      <c r="C19" s="30" t="s">
        <v>14</v>
      </c>
      <c r="D19" s="26"/>
      <c r="E19" s="27"/>
      <c r="F19" s="27"/>
      <c r="G19" s="31"/>
      <c r="H19" s="28"/>
      <c r="I19" s="4"/>
      <c r="J19" s="4"/>
      <c r="K19" s="4"/>
      <c r="L19" s="4"/>
      <c r="M19" s="4"/>
      <c r="N19" s="4"/>
      <c r="O19" s="4"/>
      <c r="P19" s="4"/>
      <c r="Q19" s="8"/>
      <c r="R19" s="8"/>
      <c r="S19" s="8"/>
      <c r="T19" s="8"/>
      <c r="U19" s="8"/>
      <c r="V19" s="8"/>
      <c r="W19" s="8"/>
      <c r="X19" s="8"/>
    </row>
    <row r="20" spans="1:24" ht="24.75" customHeight="1">
      <c r="A20" s="24" t="s">
        <v>27</v>
      </c>
      <c r="B20" s="34" t="s">
        <v>20</v>
      </c>
      <c r="C20" s="30" t="s">
        <v>21</v>
      </c>
      <c r="D20" s="26"/>
      <c r="E20" s="27"/>
      <c r="F20" s="27"/>
      <c r="G20" s="31"/>
      <c r="H20" s="28"/>
      <c r="I20" s="4"/>
      <c r="J20" s="4"/>
      <c r="K20" s="4"/>
      <c r="L20" s="4"/>
      <c r="M20" s="4"/>
      <c r="N20" s="4"/>
      <c r="O20" s="4"/>
      <c r="P20" s="4"/>
      <c r="Q20" s="8"/>
      <c r="R20" s="8"/>
      <c r="S20" s="8"/>
      <c r="T20" s="8"/>
      <c r="U20" s="8"/>
      <c r="V20" s="8"/>
      <c r="W20" s="8"/>
      <c r="X20" s="8"/>
    </row>
    <row r="21" spans="1:24" s="15" customFormat="1" ht="12" customHeight="1">
      <c r="A21" s="32" t="s">
        <v>28</v>
      </c>
      <c r="B21" s="25" t="s">
        <v>29</v>
      </c>
      <c r="C21" s="18"/>
      <c r="D21" s="26"/>
      <c r="E21" s="27"/>
      <c r="F21" s="27"/>
      <c r="G21" s="28"/>
      <c r="H21" s="28"/>
      <c r="I21" s="22"/>
      <c r="J21" s="22"/>
      <c r="K21" s="22"/>
      <c r="L21" s="22"/>
      <c r="M21" s="22"/>
      <c r="N21" s="22"/>
      <c r="O21" s="22"/>
      <c r="P21" s="22"/>
      <c r="Q21" s="23"/>
      <c r="R21" s="23"/>
      <c r="S21" s="23"/>
      <c r="T21" s="23"/>
      <c r="U21" s="23"/>
      <c r="V21" s="23"/>
      <c r="W21" s="23"/>
      <c r="X21" s="23"/>
    </row>
    <row r="22" spans="1:24" ht="27" customHeight="1">
      <c r="A22" s="24" t="s">
        <v>30</v>
      </c>
      <c r="B22" s="29" t="s">
        <v>13</v>
      </c>
      <c r="C22" s="30" t="s">
        <v>14</v>
      </c>
      <c r="D22" s="121">
        <v>2.45</v>
      </c>
      <c r="E22" s="122">
        <v>40544</v>
      </c>
      <c r="F22" s="27"/>
      <c r="G22" s="31" t="s">
        <v>186</v>
      </c>
      <c r="H22" s="28" t="s">
        <v>187</v>
      </c>
      <c r="I22" s="4"/>
      <c r="J22" s="4"/>
      <c r="K22" s="4"/>
      <c r="L22" s="4"/>
      <c r="M22" s="4"/>
      <c r="N22" s="4"/>
      <c r="O22" s="4"/>
      <c r="P22" s="4"/>
      <c r="Q22" s="8"/>
      <c r="R22" s="8"/>
      <c r="S22" s="8"/>
      <c r="T22" s="8"/>
      <c r="U22" s="8"/>
      <c r="V22" s="8"/>
      <c r="W22" s="8"/>
      <c r="X22" s="8"/>
    </row>
    <row r="23" spans="1:24" s="15" customFormat="1" ht="12" customHeight="1">
      <c r="A23" s="32" t="s">
        <v>31</v>
      </c>
      <c r="B23" s="33" t="s">
        <v>16</v>
      </c>
      <c r="C23" s="18"/>
      <c r="D23" s="26"/>
      <c r="E23" s="27"/>
      <c r="F23" s="27"/>
      <c r="G23" s="28"/>
      <c r="H23" s="28"/>
      <c r="I23" s="22"/>
      <c r="J23" s="22"/>
      <c r="K23" s="22"/>
      <c r="L23" s="22"/>
      <c r="M23" s="22"/>
      <c r="N23" s="22"/>
      <c r="O23" s="22"/>
      <c r="P23" s="22"/>
      <c r="Q23" s="23"/>
      <c r="R23" s="23"/>
      <c r="S23" s="23"/>
      <c r="T23" s="23"/>
      <c r="U23" s="23"/>
      <c r="V23" s="23"/>
      <c r="W23" s="23"/>
      <c r="X23" s="23"/>
    </row>
    <row r="24" spans="1:24" ht="12" customHeight="1">
      <c r="A24" s="24" t="s">
        <v>32</v>
      </c>
      <c r="B24" s="34" t="s">
        <v>18</v>
      </c>
      <c r="C24" s="30" t="s">
        <v>14</v>
      </c>
      <c r="D24" s="26"/>
      <c r="E24" s="27"/>
      <c r="F24" s="27"/>
      <c r="G24" s="31"/>
      <c r="H24" s="28"/>
      <c r="I24" s="4"/>
      <c r="J24" s="4"/>
      <c r="K24" s="4"/>
      <c r="L24" s="4"/>
      <c r="M24" s="4"/>
      <c r="N24" s="4"/>
      <c r="O24" s="4"/>
      <c r="P24" s="4"/>
      <c r="Q24" s="8"/>
      <c r="R24" s="8"/>
      <c r="S24" s="8"/>
      <c r="T24" s="8"/>
      <c r="U24" s="8"/>
      <c r="V24" s="8"/>
      <c r="W24" s="8"/>
      <c r="X24" s="8"/>
    </row>
    <row r="25" spans="1:24" ht="23.25" customHeight="1">
      <c r="A25" s="24" t="s">
        <v>33</v>
      </c>
      <c r="B25" s="34" t="s">
        <v>20</v>
      </c>
      <c r="C25" s="30" t="s">
        <v>21</v>
      </c>
      <c r="D25" s="26"/>
      <c r="E25" s="27"/>
      <c r="F25" s="27"/>
      <c r="G25" s="31"/>
      <c r="H25" s="28"/>
      <c r="I25" s="4"/>
      <c r="J25" s="4"/>
      <c r="K25" s="4"/>
      <c r="L25" s="4"/>
      <c r="M25" s="4"/>
      <c r="N25" s="4"/>
      <c r="O25" s="4"/>
      <c r="P25" s="4"/>
      <c r="Q25" s="8"/>
      <c r="R25" s="8"/>
      <c r="S25" s="8"/>
      <c r="T25" s="8"/>
      <c r="U25" s="8"/>
      <c r="V25" s="8"/>
      <c r="W25" s="8"/>
      <c r="X25" s="8"/>
    </row>
    <row r="26" spans="1:24" ht="24" customHeight="1">
      <c r="A26" s="35" t="s">
        <v>34</v>
      </c>
      <c r="B26" s="36" t="s">
        <v>35</v>
      </c>
      <c r="C26" s="30" t="s">
        <v>14</v>
      </c>
      <c r="D26" s="37"/>
      <c r="E26" s="38"/>
      <c r="F26" s="38"/>
      <c r="G26" s="39"/>
      <c r="H26" s="40"/>
      <c r="I26" s="4"/>
      <c r="J26" s="4"/>
      <c r="K26" s="4"/>
      <c r="L26" s="4"/>
      <c r="M26" s="4"/>
      <c r="N26" s="4"/>
      <c r="O26" s="4"/>
      <c r="P26" s="4"/>
      <c r="Q26" s="8"/>
      <c r="R26" s="8"/>
      <c r="S26" s="8"/>
      <c r="T26" s="8"/>
      <c r="U26" s="8"/>
      <c r="V26" s="8"/>
      <c r="W26" s="8"/>
      <c r="X26" s="8"/>
    </row>
    <row r="27" spans="1:24" ht="24" customHeight="1">
      <c r="A27" s="24" t="s">
        <v>36</v>
      </c>
      <c r="B27" s="41" t="s">
        <v>37</v>
      </c>
      <c r="C27" s="30" t="s">
        <v>14</v>
      </c>
      <c r="D27" s="37"/>
      <c r="E27" s="38"/>
      <c r="F27" s="38"/>
      <c r="G27" s="39"/>
      <c r="H27" s="40"/>
      <c r="I27" s="4"/>
      <c r="J27" s="4"/>
      <c r="K27" s="4"/>
      <c r="L27" s="4"/>
      <c r="M27" s="4"/>
      <c r="N27" s="4"/>
      <c r="O27" s="4"/>
      <c r="P27" s="4"/>
      <c r="Q27" s="8"/>
      <c r="R27" s="8"/>
      <c r="S27" s="8"/>
      <c r="T27" s="8"/>
      <c r="U27" s="8"/>
      <c r="V27" s="8"/>
      <c r="W27" s="8"/>
      <c r="X27" s="8"/>
    </row>
    <row r="28" spans="1:24" ht="24" customHeight="1">
      <c r="A28" s="24" t="s">
        <v>38</v>
      </c>
      <c r="B28" s="41" t="s">
        <v>39</v>
      </c>
      <c r="C28" s="30" t="s">
        <v>14</v>
      </c>
      <c r="D28" s="37"/>
      <c r="E28" s="38"/>
      <c r="F28" s="38"/>
      <c r="G28" s="39"/>
      <c r="H28" s="40"/>
      <c r="I28" s="4"/>
      <c r="J28" s="4"/>
      <c r="K28" s="4"/>
      <c r="L28" s="4"/>
      <c r="M28" s="4"/>
      <c r="N28" s="4"/>
      <c r="O28" s="4"/>
      <c r="P28" s="4"/>
      <c r="Q28" s="8"/>
      <c r="R28" s="8"/>
      <c r="S28" s="8"/>
      <c r="T28" s="8"/>
      <c r="U28" s="8"/>
      <c r="V28" s="8"/>
      <c r="W28" s="8"/>
      <c r="X28" s="8"/>
    </row>
    <row r="29" spans="1:24" ht="24" customHeight="1">
      <c r="A29" s="24" t="s">
        <v>40</v>
      </c>
      <c r="B29" s="41" t="s">
        <v>41</v>
      </c>
      <c r="C29" s="30" t="s">
        <v>14</v>
      </c>
      <c r="D29" s="37"/>
      <c r="E29" s="38"/>
      <c r="F29" s="38"/>
      <c r="G29" s="39"/>
      <c r="H29" s="40"/>
      <c r="I29" s="4"/>
      <c r="J29" s="4"/>
      <c r="K29" s="4"/>
      <c r="L29" s="4"/>
      <c r="M29" s="4"/>
      <c r="N29" s="4"/>
      <c r="O29" s="4"/>
      <c r="P29" s="4"/>
      <c r="Q29" s="8"/>
      <c r="R29" s="8"/>
      <c r="S29" s="8"/>
      <c r="T29" s="8"/>
      <c r="U29" s="8"/>
      <c r="V29" s="8"/>
      <c r="W29" s="8"/>
      <c r="X29" s="8"/>
    </row>
    <row r="30" spans="1:24" ht="24" customHeight="1">
      <c r="A30" s="35" t="s">
        <v>42</v>
      </c>
      <c r="B30" s="36" t="s">
        <v>43</v>
      </c>
      <c r="C30" s="30" t="s">
        <v>14</v>
      </c>
      <c r="D30" s="37"/>
      <c r="E30" s="38"/>
      <c r="F30" s="38"/>
      <c r="G30" s="39"/>
      <c r="H30" s="40"/>
      <c r="I30" s="4"/>
      <c r="J30" s="4"/>
      <c r="K30" s="4"/>
      <c r="L30" s="4"/>
      <c r="M30" s="4"/>
      <c r="N30" s="4"/>
      <c r="O30" s="4"/>
      <c r="P30" s="4"/>
      <c r="Q30" s="8"/>
      <c r="R30" s="8"/>
      <c r="S30" s="8"/>
      <c r="T30" s="8"/>
      <c r="U30" s="8"/>
      <c r="V30" s="8"/>
      <c r="W30" s="8"/>
      <c r="X30" s="8"/>
    </row>
    <row r="31" spans="1:24" ht="37.5" customHeight="1">
      <c r="A31" s="35" t="s">
        <v>44</v>
      </c>
      <c r="B31" s="36" t="s">
        <v>45</v>
      </c>
      <c r="C31" s="30" t="s">
        <v>46</v>
      </c>
      <c r="D31" s="37"/>
      <c r="E31" s="38"/>
      <c r="F31" s="38"/>
      <c r="G31" s="39"/>
      <c r="H31" s="40"/>
      <c r="I31" s="4"/>
      <c r="J31" s="4"/>
      <c r="K31" s="4"/>
      <c r="L31" s="4"/>
      <c r="M31" s="4"/>
      <c r="N31" s="4"/>
      <c r="O31" s="4"/>
      <c r="P31" s="4"/>
      <c r="Q31" s="8"/>
      <c r="R31" s="8"/>
      <c r="S31" s="8"/>
      <c r="T31" s="8"/>
      <c r="U31" s="8"/>
      <c r="V31" s="8"/>
      <c r="W31" s="8"/>
      <c r="X31" s="8"/>
    </row>
    <row r="32" spans="1:24" ht="24" customHeight="1" thickBot="1">
      <c r="A32" s="42" t="s">
        <v>47</v>
      </c>
      <c r="B32" s="43" t="s">
        <v>48</v>
      </c>
      <c r="C32" s="44" t="s">
        <v>46</v>
      </c>
      <c r="D32" s="45"/>
      <c r="E32" s="46"/>
      <c r="F32" s="46"/>
      <c r="G32" s="47"/>
      <c r="H32" s="48"/>
      <c r="I32" s="4"/>
      <c r="J32" s="4"/>
      <c r="K32" s="4"/>
      <c r="L32" s="4"/>
      <c r="M32" s="4"/>
      <c r="N32" s="4"/>
      <c r="O32" s="4"/>
      <c r="P32" s="4"/>
      <c r="Q32" s="8"/>
      <c r="R32" s="8"/>
      <c r="S32" s="8"/>
      <c r="T32" s="8"/>
      <c r="U32" s="8"/>
      <c r="V32" s="8"/>
      <c r="W32" s="8"/>
      <c r="X32" s="8"/>
    </row>
  </sheetData>
  <sheetProtection/>
  <mergeCells count="1">
    <mergeCell ref="A6:H6"/>
  </mergeCells>
  <dataValidations count="2">
    <dataValidation type="decimal" allowBlank="1" showInputMessage="1" showErrorMessage="1" sqref="D10:D32">
      <formula1>-99999999999999900000</formula1>
      <formula2>9999999999999990000</formula2>
    </dataValidation>
    <dataValidation type="date" allowBlank="1" showInputMessage="1" showErrorMessage="1" sqref="E10:F32">
      <formula1>1</formula1>
      <formula2>73051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PageLayoutView="0" workbookViewId="0" topLeftCell="A1">
      <selection activeCell="A4" sqref="A4:H4"/>
    </sheetView>
  </sheetViews>
  <sheetFormatPr defaultColWidth="9.140625" defaultRowHeight="12" customHeight="1" outlineLevelRow="1"/>
  <cols>
    <col min="1" max="1" width="6.8515625" style="1" customWidth="1"/>
    <col min="2" max="2" width="50.7109375" style="1" customWidth="1"/>
    <col min="3" max="3" width="15.7109375" style="1" customWidth="1"/>
    <col min="4" max="4" width="15.421875" style="1" customWidth="1"/>
    <col min="5" max="5" width="14.7109375" style="1" customWidth="1"/>
    <col min="6" max="7" width="20.7109375" style="1" customWidth="1"/>
    <col min="8" max="8" width="40.7109375" style="1" customWidth="1"/>
    <col min="9" max="9" width="2.7109375" style="1" customWidth="1"/>
    <col min="10" max="16384" width="9.140625" style="1" customWidth="1"/>
  </cols>
  <sheetData>
    <row r="1" spans="1:8" ht="12" customHeight="1">
      <c r="A1" s="1" t="s">
        <v>164</v>
      </c>
      <c r="H1" s="106" t="s">
        <v>184</v>
      </c>
    </row>
    <row r="4" spans="1:24" ht="24" customHeight="1">
      <c r="A4" s="123" t="s">
        <v>195</v>
      </c>
      <c r="B4" s="124"/>
      <c r="C4" s="124"/>
      <c r="D4" s="124"/>
      <c r="E4" s="124"/>
      <c r="F4" s="124"/>
      <c r="G4" s="124"/>
      <c r="H4" s="124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  <c r="X4" s="8"/>
    </row>
    <row r="5" spans="1:24" ht="12" customHeight="1" thickBot="1">
      <c r="A5" s="2"/>
      <c r="B5" s="2"/>
      <c r="C5" s="2"/>
      <c r="D5" s="2"/>
      <c r="E5" s="2"/>
      <c r="F5" s="2"/>
      <c r="G5" s="2"/>
      <c r="H5" s="2"/>
      <c r="I5" s="4"/>
      <c r="J5" s="4"/>
      <c r="K5" s="4"/>
      <c r="L5" s="4"/>
      <c r="M5" s="4"/>
      <c r="N5" s="4"/>
      <c r="O5" s="4"/>
      <c r="P5" s="4"/>
      <c r="Q5" s="8"/>
      <c r="R5" s="8"/>
      <c r="S5" s="8"/>
      <c r="T5" s="8"/>
      <c r="U5" s="8"/>
      <c r="V5" s="8"/>
      <c r="W5" s="8"/>
      <c r="X5" s="8"/>
    </row>
    <row r="6" spans="1:24" ht="30" customHeight="1" thickBot="1">
      <c r="A6" s="9" t="s">
        <v>0</v>
      </c>
      <c r="B6" s="10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1" t="s">
        <v>6</v>
      </c>
      <c r="H6" s="11" t="s">
        <v>7</v>
      </c>
      <c r="I6" s="4"/>
      <c r="J6" s="4"/>
      <c r="K6" s="4"/>
      <c r="L6" s="4"/>
      <c r="M6" s="4"/>
      <c r="N6" s="4"/>
      <c r="O6" s="4"/>
      <c r="P6" s="4"/>
      <c r="Q6" s="8"/>
      <c r="R6" s="8"/>
      <c r="S6" s="8"/>
      <c r="T6" s="8"/>
      <c r="U6" s="8"/>
      <c r="V6" s="8"/>
      <c r="W6" s="8"/>
      <c r="X6" s="8"/>
    </row>
    <row r="7" spans="1:24" ht="12" customHeight="1" thickBot="1">
      <c r="A7" s="12">
        <v>1</v>
      </c>
      <c r="B7" s="13">
        <f>A7+1</f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4"/>
      <c r="J7" s="4"/>
      <c r="K7" s="4"/>
      <c r="L7" s="4"/>
      <c r="M7" s="4"/>
      <c r="N7" s="4"/>
      <c r="O7" s="4"/>
      <c r="P7" s="4"/>
      <c r="Q7" s="8"/>
      <c r="R7" s="8"/>
      <c r="S7" s="8"/>
      <c r="T7" s="8"/>
      <c r="U7" s="8"/>
      <c r="V7" s="8"/>
      <c r="W7" s="8"/>
      <c r="X7" s="8"/>
    </row>
    <row r="8" spans="1:24" s="15" customFormat="1" ht="22.5" customHeight="1" hidden="1" outlineLevel="1">
      <c r="A8" s="16" t="s">
        <v>8</v>
      </c>
      <c r="B8" s="17" t="s">
        <v>9</v>
      </c>
      <c r="C8" s="18"/>
      <c r="D8" s="19"/>
      <c r="E8" s="20"/>
      <c r="F8" s="20"/>
      <c r="G8" s="21"/>
      <c r="H8" s="21"/>
      <c r="I8" s="22"/>
      <c r="J8" s="22"/>
      <c r="K8" s="22"/>
      <c r="L8" s="22"/>
      <c r="M8" s="22"/>
      <c r="N8" s="22"/>
      <c r="O8" s="22"/>
      <c r="P8" s="22"/>
      <c r="Q8" s="23"/>
      <c r="R8" s="23"/>
      <c r="S8" s="23"/>
      <c r="T8" s="23"/>
      <c r="U8" s="23"/>
      <c r="V8" s="23"/>
      <c r="W8" s="23"/>
      <c r="X8" s="23"/>
    </row>
    <row r="9" spans="1:24" ht="12" customHeight="1" hidden="1" outlineLevel="1">
      <c r="A9" s="24" t="s">
        <v>10</v>
      </c>
      <c r="B9" s="25" t="s">
        <v>11</v>
      </c>
      <c r="C9" s="18"/>
      <c r="D9" s="26"/>
      <c r="E9" s="27"/>
      <c r="F9" s="27"/>
      <c r="G9" s="28"/>
      <c r="H9" s="28"/>
      <c r="I9" s="4"/>
      <c r="J9" s="4"/>
      <c r="K9" s="4"/>
      <c r="L9" s="4"/>
      <c r="M9" s="4"/>
      <c r="N9" s="4"/>
      <c r="O9" s="4"/>
      <c r="P9" s="4"/>
      <c r="Q9" s="8"/>
      <c r="R9" s="8"/>
      <c r="S9" s="8"/>
      <c r="T9" s="8"/>
      <c r="U9" s="8"/>
      <c r="V9" s="8"/>
      <c r="W9" s="8"/>
      <c r="X9" s="8"/>
    </row>
    <row r="10" spans="1:24" ht="12" customHeight="1" hidden="1" outlineLevel="1">
      <c r="A10" s="24" t="s">
        <v>12</v>
      </c>
      <c r="B10" s="29" t="s">
        <v>13</v>
      </c>
      <c r="C10" s="30" t="s">
        <v>14</v>
      </c>
      <c r="D10" s="26"/>
      <c r="E10" s="27"/>
      <c r="F10" s="27"/>
      <c r="G10" s="31"/>
      <c r="H10" s="28"/>
      <c r="I10" s="4"/>
      <c r="J10" s="4"/>
      <c r="K10" s="4"/>
      <c r="L10" s="4"/>
      <c r="M10" s="4"/>
      <c r="N10" s="4"/>
      <c r="O10" s="4"/>
      <c r="P10" s="4"/>
      <c r="Q10" s="8"/>
      <c r="R10" s="8"/>
      <c r="S10" s="8"/>
      <c r="T10" s="8"/>
      <c r="U10" s="8"/>
      <c r="V10" s="8"/>
      <c r="W10" s="8"/>
      <c r="X10" s="8"/>
    </row>
    <row r="11" spans="1:24" s="15" customFormat="1" ht="12" customHeight="1" hidden="1" outlineLevel="1">
      <c r="A11" s="32" t="s">
        <v>15</v>
      </c>
      <c r="B11" s="33" t="s">
        <v>16</v>
      </c>
      <c r="C11" s="18"/>
      <c r="D11" s="26"/>
      <c r="E11" s="27"/>
      <c r="F11" s="27"/>
      <c r="G11" s="28"/>
      <c r="H11" s="28"/>
      <c r="I11" s="22"/>
      <c r="J11" s="22"/>
      <c r="K11" s="22"/>
      <c r="L11" s="22"/>
      <c r="M11" s="22"/>
      <c r="N11" s="22"/>
      <c r="O11" s="22"/>
      <c r="P11" s="22"/>
      <c r="Q11" s="23"/>
      <c r="R11" s="23"/>
      <c r="S11" s="23"/>
      <c r="T11" s="23"/>
      <c r="U11" s="23"/>
      <c r="V11" s="23"/>
      <c r="W11" s="23"/>
      <c r="X11" s="23"/>
    </row>
    <row r="12" spans="1:24" ht="12" customHeight="1" hidden="1" outlineLevel="1">
      <c r="A12" s="24" t="s">
        <v>17</v>
      </c>
      <c r="B12" s="34" t="s">
        <v>18</v>
      </c>
      <c r="C12" s="30" t="s">
        <v>14</v>
      </c>
      <c r="D12" s="26"/>
      <c r="E12" s="27"/>
      <c r="F12" s="27"/>
      <c r="G12" s="31"/>
      <c r="H12" s="28"/>
      <c r="I12" s="4"/>
      <c r="J12" s="4"/>
      <c r="K12" s="4"/>
      <c r="L12" s="4"/>
      <c r="M12" s="4"/>
      <c r="N12" s="4"/>
      <c r="O12" s="4"/>
      <c r="P12" s="4"/>
      <c r="Q12" s="8"/>
      <c r="R12" s="8"/>
      <c r="S12" s="8"/>
      <c r="T12" s="8"/>
      <c r="U12" s="8"/>
      <c r="V12" s="8"/>
      <c r="W12" s="8"/>
      <c r="X12" s="8"/>
    </row>
    <row r="13" spans="1:24" ht="12" customHeight="1" hidden="1" outlineLevel="1">
      <c r="A13" s="24" t="s">
        <v>19</v>
      </c>
      <c r="B13" s="34" t="s">
        <v>20</v>
      </c>
      <c r="C13" s="30" t="s">
        <v>21</v>
      </c>
      <c r="D13" s="26"/>
      <c r="E13" s="27"/>
      <c r="F13" s="27"/>
      <c r="G13" s="31"/>
      <c r="H13" s="28"/>
      <c r="I13" s="4"/>
      <c r="J13" s="4"/>
      <c r="K13" s="4"/>
      <c r="L13" s="4"/>
      <c r="M13" s="4"/>
      <c r="N13" s="4"/>
      <c r="O13" s="4"/>
      <c r="P13" s="4"/>
      <c r="Q13" s="8"/>
      <c r="R13" s="8"/>
      <c r="S13" s="8"/>
      <c r="T13" s="8"/>
      <c r="U13" s="8"/>
      <c r="V13" s="8"/>
      <c r="W13" s="8"/>
      <c r="X13" s="8"/>
    </row>
    <row r="14" spans="1:24" s="15" customFormat="1" ht="12" customHeight="1" hidden="1" outlineLevel="1">
      <c r="A14" s="32" t="s">
        <v>22</v>
      </c>
      <c r="B14" s="25" t="s">
        <v>23</v>
      </c>
      <c r="C14" s="18"/>
      <c r="D14" s="26"/>
      <c r="E14" s="27"/>
      <c r="F14" s="27"/>
      <c r="G14" s="28"/>
      <c r="H14" s="28"/>
      <c r="I14" s="22"/>
      <c r="J14" s="22"/>
      <c r="K14" s="22"/>
      <c r="L14" s="22"/>
      <c r="M14" s="22"/>
      <c r="N14" s="22"/>
      <c r="O14" s="22"/>
      <c r="P14" s="22"/>
      <c r="Q14" s="23"/>
      <c r="R14" s="23"/>
      <c r="S14" s="23"/>
      <c r="T14" s="23"/>
      <c r="U14" s="23"/>
      <c r="V14" s="23"/>
      <c r="W14" s="23"/>
      <c r="X14" s="23"/>
    </row>
    <row r="15" spans="1:24" ht="12" customHeight="1" hidden="1" outlineLevel="1">
      <c r="A15" s="24" t="s">
        <v>24</v>
      </c>
      <c r="B15" s="29" t="s">
        <v>13</v>
      </c>
      <c r="C15" s="30" t="s">
        <v>14</v>
      </c>
      <c r="D15" s="26"/>
      <c r="E15" s="27"/>
      <c r="F15" s="27"/>
      <c r="G15" s="31"/>
      <c r="H15" s="28"/>
      <c r="I15" s="4"/>
      <c r="J15" s="4"/>
      <c r="K15" s="4"/>
      <c r="L15" s="4"/>
      <c r="M15" s="4"/>
      <c r="N15" s="4"/>
      <c r="O15" s="4"/>
      <c r="P15" s="4"/>
      <c r="Q15" s="8"/>
      <c r="R15" s="8"/>
      <c r="S15" s="8"/>
      <c r="T15" s="8"/>
      <c r="U15" s="8"/>
      <c r="V15" s="8"/>
      <c r="W15" s="8"/>
      <c r="X15" s="8"/>
    </row>
    <row r="16" spans="1:24" s="15" customFormat="1" ht="12" customHeight="1" hidden="1" outlineLevel="1">
      <c r="A16" s="32" t="s">
        <v>25</v>
      </c>
      <c r="B16" s="33" t="s">
        <v>16</v>
      </c>
      <c r="C16" s="18"/>
      <c r="D16" s="26"/>
      <c r="E16" s="27"/>
      <c r="F16" s="27"/>
      <c r="G16" s="28"/>
      <c r="H16" s="28"/>
      <c r="I16" s="22"/>
      <c r="J16" s="22"/>
      <c r="K16" s="22"/>
      <c r="L16" s="22"/>
      <c r="M16" s="22"/>
      <c r="N16" s="22"/>
      <c r="O16" s="22"/>
      <c r="P16" s="22"/>
      <c r="Q16" s="23"/>
      <c r="R16" s="23"/>
      <c r="S16" s="23"/>
      <c r="T16" s="23"/>
      <c r="U16" s="23"/>
      <c r="V16" s="23"/>
      <c r="W16" s="23"/>
      <c r="X16" s="23"/>
    </row>
    <row r="17" spans="1:24" ht="12" customHeight="1" hidden="1" outlineLevel="1">
      <c r="A17" s="24" t="s">
        <v>26</v>
      </c>
      <c r="B17" s="34" t="s">
        <v>18</v>
      </c>
      <c r="C17" s="30" t="s">
        <v>14</v>
      </c>
      <c r="D17" s="26"/>
      <c r="E17" s="27"/>
      <c r="F17" s="27"/>
      <c r="G17" s="31"/>
      <c r="H17" s="28"/>
      <c r="I17" s="4"/>
      <c r="J17" s="4"/>
      <c r="K17" s="4"/>
      <c r="L17" s="4"/>
      <c r="M17" s="4"/>
      <c r="N17" s="4"/>
      <c r="O17" s="4"/>
      <c r="P17" s="4"/>
      <c r="Q17" s="8"/>
      <c r="R17" s="8"/>
      <c r="S17" s="8"/>
      <c r="T17" s="8"/>
      <c r="U17" s="8"/>
      <c r="V17" s="8"/>
      <c r="W17" s="8"/>
      <c r="X17" s="8"/>
    </row>
    <row r="18" spans="1:24" ht="24.75" customHeight="1" hidden="1" outlineLevel="1">
      <c r="A18" s="24" t="s">
        <v>27</v>
      </c>
      <c r="B18" s="34" t="s">
        <v>20</v>
      </c>
      <c r="C18" s="30" t="s">
        <v>21</v>
      </c>
      <c r="D18" s="26"/>
      <c r="E18" s="27"/>
      <c r="F18" s="27"/>
      <c r="G18" s="31"/>
      <c r="H18" s="28"/>
      <c r="I18" s="4"/>
      <c r="J18" s="4"/>
      <c r="K18" s="4"/>
      <c r="L18" s="4"/>
      <c r="M18" s="4"/>
      <c r="N18" s="4"/>
      <c r="O18" s="4"/>
      <c r="P18" s="4"/>
      <c r="Q18" s="8"/>
      <c r="R18" s="8"/>
      <c r="S18" s="8"/>
      <c r="T18" s="8"/>
      <c r="U18" s="8"/>
      <c r="V18" s="8"/>
      <c r="W18" s="8"/>
      <c r="X18" s="8"/>
    </row>
    <row r="19" spans="1:24" s="15" customFormat="1" ht="12" customHeight="1" collapsed="1">
      <c r="A19" s="32" t="s">
        <v>28</v>
      </c>
      <c r="B19" s="25" t="s">
        <v>29</v>
      </c>
      <c r="C19" s="18"/>
      <c r="D19" s="26"/>
      <c r="E19" s="27"/>
      <c r="F19" s="27"/>
      <c r="G19" s="28"/>
      <c r="H19" s="28"/>
      <c r="I19" s="22"/>
      <c r="J19" s="22"/>
      <c r="K19" s="22"/>
      <c r="L19" s="22"/>
      <c r="M19" s="22"/>
      <c r="N19" s="22"/>
      <c r="O19" s="22"/>
      <c r="P19" s="22"/>
      <c r="Q19" s="23"/>
      <c r="R19" s="23"/>
      <c r="S19" s="23"/>
      <c r="T19" s="23"/>
      <c r="U19" s="23"/>
      <c r="V19" s="23"/>
      <c r="W19" s="23"/>
      <c r="X19" s="23"/>
    </row>
    <row r="20" spans="1:24" ht="27" customHeight="1">
      <c r="A20" s="24" t="s">
        <v>30</v>
      </c>
      <c r="B20" s="29" t="s">
        <v>13</v>
      </c>
      <c r="C20" s="30" t="s">
        <v>14</v>
      </c>
      <c r="D20" s="121">
        <v>2.04</v>
      </c>
      <c r="E20" s="122">
        <v>40179</v>
      </c>
      <c r="F20" s="27"/>
      <c r="G20" s="31" t="s">
        <v>192</v>
      </c>
      <c r="H20" s="28" t="s">
        <v>187</v>
      </c>
      <c r="I20" s="4"/>
      <c r="J20" s="4"/>
      <c r="K20" s="4"/>
      <c r="L20" s="4"/>
      <c r="M20" s="4"/>
      <c r="N20" s="4"/>
      <c r="O20" s="4"/>
      <c r="P20" s="4"/>
      <c r="Q20" s="8"/>
      <c r="R20" s="8"/>
      <c r="S20" s="8"/>
      <c r="T20" s="8"/>
      <c r="U20" s="8"/>
      <c r="V20" s="8"/>
      <c r="W20" s="8"/>
      <c r="X20" s="8"/>
    </row>
    <row r="21" spans="1:24" s="15" customFormat="1" ht="12" customHeight="1" hidden="1" outlineLevel="1">
      <c r="A21" s="32" t="s">
        <v>31</v>
      </c>
      <c r="B21" s="33" t="s">
        <v>16</v>
      </c>
      <c r="C21" s="18"/>
      <c r="D21" s="26"/>
      <c r="E21" s="27"/>
      <c r="F21" s="27"/>
      <c r="G21" s="28"/>
      <c r="H21" s="28"/>
      <c r="I21" s="22"/>
      <c r="J21" s="22"/>
      <c r="K21" s="22"/>
      <c r="L21" s="22"/>
      <c r="M21" s="22"/>
      <c r="N21" s="22"/>
      <c r="O21" s="22"/>
      <c r="P21" s="22"/>
      <c r="Q21" s="23"/>
      <c r="R21" s="23"/>
      <c r="S21" s="23"/>
      <c r="T21" s="23"/>
      <c r="U21" s="23"/>
      <c r="V21" s="23"/>
      <c r="W21" s="23"/>
      <c r="X21" s="23"/>
    </row>
    <row r="22" spans="1:24" ht="12" customHeight="1" hidden="1" outlineLevel="1">
      <c r="A22" s="24" t="s">
        <v>32</v>
      </c>
      <c r="B22" s="34" t="s">
        <v>18</v>
      </c>
      <c r="C22" s="30" t="s">
        <v>14</v>
      </c>
      <c r="D22" s="26"/>
      <c r="E22" s="27"/>
      <c r="F22" s="27"/>
      <c r="G22" s="31"/>
      <c r="H22" s="28"/>
      <c r="I22" s="4"/>
      <c r="J22" s="4"/>
      <c r="K22" s="4"/>
      <c r="L22" s="4"/>
      <c r="M22" s="4"/>
      <c r="N22" s="4"/>
      <c r="O22" s="4"/>
      <c r="P22" s="4"/>
      <c r="Q22" s="8"/>
      <c r="R22" s="8"/>
      <c r="S22" s="8"/>
      <c r="T22" s="8"/>
      <c r="U22" s="8"/>
      <c r="V22" s="8"/>
      <c r="W22" s="8"/>
      <c r="X22" s="8"/>
    </row>
    <row r="23" spans="1:24" ht="23.25" customHeight="1" hidden="1" outlineLevel="1">
      <c r="A23" s="24" t="s">
        <v>33</v>
      </c>
      <c r="B23" s="34" t="s">
        <v>20</v>
      </c>
      <c r="C23" s="30" t="s">
        <v>21</v>
      </c>
      <c r="D23" s="26"/>
      <c r="E23" s="27"/>
      <c r="F23" s="27"/>
      <c r="G23" s="31"/>
      <c r="H23" s="28"/>
      <c r="I23" s="4"/>
      <c r="J23" s="4"/>
      <c r="K23" s="4"/>
      <c r="L23" s="4"/>
      <c r="M23" s="4"/>
      <c r="N23" s="4"/>
      <c r="O23" s="4"/>
      <c r="P23" s="4"/>
      <c r="Q23" s="8"/>
      <c r="R23" s="8"/>
      <c r="S23" s="8"/>
      <c r="T23" s="8"/>
      <c r="U23" s="8"/>
      <c r="V23" s="8"/>
      <c r="W23" s="8"/>
      <c r="X23" s="8"/>
    </row>
    <row r="24" spans="1:24" ht="24" customHeight="1" hidden="1" outlineLevel="1">
      <c r="A24" s="35" t="s">
        <v>34</v>
      </c>
      <c r="B24" s="36" t="s">
        <v>35</v>
      </c>
      <c r="C24" s="30" t="s">
        <v>14</v>
      </c>
      <c r="D24" s="37"/>
      <c r="E24" s="38"/>
      <c r="F24" s="38"/>
      <c r="G24" s="39"/>
      <c r="H24" s="40"/>
      <c r="I24" s="4"/>
      <c r="J24" s="4"/>
      <c r="K24" s="4"/>
      <c r="L24" s="4"/>
      <c r="M24" s="4"/>
      <c r="N24" s="4"/>
      <c r="O24" s="4"/>
      <c r="P24" s="4"/>
      <c r="Q24" s="8"/>
      <c r="R24" s="8"/>
      <c r="S24" s="8"/>
      <c r="T24" s="8"/>
      <c r="U24" s="8"/>
      <c r="V24" s="8"/>
      <c r="W24" s="8"/>
      <c r="X24" s="8"/>
    </row>
    <row r="25" spans="1:24" ht="24" customHeight="1" hidden="1" outlineLevel="1">
      <c r="A25" s="24" t="s">
        <v>36</v>
      </c>
      <c r="B25" s="41" t="s">
        <v>37</v>
      </c>
      <c r="C25" s="30" t="s">
        <v>14</v>
      </c>
      <c r="D25" s="37"/>
      <c r="E25" s="38"/>
      <c r="F25" s="38"/>
      <c r="G25" s="39"/>
      <c r="H25" s="40"/>
      <c r="I25" s="4"/>
      <c r="J25" s="4"/>
      <c r="K25" s="4"/>
      <c r="L25" s="4"/>
      <c r="M25" s="4"/>
      <c r="N25" s="4"/>
      <c r="O25" s="4"/>
      <c r="P25" s="4"/>
      <c r="Q25" s="8"/>
      <c r="R25" s="8"/>
      <c r="S25" s="8"/>
      <c r="T25" s="8"/>
      <c r="U25" s="8"/>
      <c r="V25" s="8"/>
      <c r="W25" s="8"/>
      <c r="X25" s="8"/>
    </row>
    <row r="26" spans="1:24" ht="24" customHeight="1" hidden="1" outlineLevel="1">
      <c r="A26" s="24" t="s">
        <v>38</v>
      </c>
      <c r="B26" s="41" t="s">
        <v>39</v>
      </c>
      <c r="C26" s="30" t="s">
        <v>14</v>
      </c>
      <c r="D26" s="37"/>
      <c r="E26" s="38"/>
      <c r="F26" s="38"/>
      <c r="G26" s="39"/>
      <c r="H26" s="40"/>
      <c r="I26" s="4"/>
      <c r="J26" s="4"/>
      <c r="K26" s="4"/>
      <c r="L26" s="4"/>
      <c r="M26" s="4"/>
      <c r="N26" s="4"/>
      <c r="O26" s="4"/>
      <c r="P26" s="4"/>
      <c r="Q26" s="8"/>
      <c r="R26" s="8"/>
      <c r="S26" s="8"/>
      <c r="T26" s="8"/>
      <c r="U26" s="8"/>
      <c r="V26" s="8"/>
      <c r="W26" s="8"/>
      <c r="X26" s="8"/>
    </row>
    <row r="27" spans="1:24" ht="24" customHeight="1" hidden="1" outlineLevel="1">
      <c r="A27" s="24" t="s">
        <v>40</v>
      </c>
      <c r="B27" s="41" t="s">
        <v>41</v>
      </c>
      <c r="C27" s="30" t="s">
        <v>14</v>
      </c>
      <c r="D27" s="37"/>
      <c r="E27" s="38"/>
      <c r="F27" s="38"/>
      <c r="G27" s="39"/>
      <c r="H27" s="40"/>
      <c r="I27" s="4"/>
      <c r="J27" s="4"/>
      <c r="K27" s="4"/>
      <c r="L27" s="4"/>
      <c r="M27" s="4"/>
      <c r="N27" s="4"/>
      <c r="O27" s="4"/>
      <c r="P27" s="4"/>
      <c r="Q27" s="8"/>
      <c r="R27" s="8"/>
      <c r="S27" s="8"/>
      <c r="T27" s="8"/>
      <c r="U27" s="8"/>
      <c r="V27" s="8"/>
      <c r="W27" s="8"/>
      <c r="X27" s="8"/>
    </row>
    <row r="28" spans="1:24" ht="24" customHeight="1" hidden="1" outlineLevel="1">
      <c r="A28" s="35" t="s">
        <v>42</v>
      </c>
      <c r="B28" s="36" t="s">
        <v>43</v>
      </c>
      <c r="C28" s="30" t="s">
        <v>14</v>
      </c>
      <c r="D28" s="37"/>
      <c r="E28" s="38"/>
      <c r="F28" s="38"/>
      <c r="G28" s="39"/>
      <c r="H28" s="40"/>
      <c r="I28" s="4"/>
      <c r="J28" s="4"/>
      <c r="K28" s="4"/>
      <c r="L28" s="4"/>
      <c r="M28" s="4"/>
      <c r="N28" s="4"/>
      <c r="O28" s="4"/>
      <c r="P28" s="4"/>
      <c r="Q28" s="8"/>
      <c r="R28" s="8"/>
      <c r="S28" s="8"/>
      <c r="T28" s="8"/>
      <c r="U28" s="8"/>
      <c r="V28" s="8"/>
      <c r="W28" s="8"/>
      <c r="X28" s="8"/>
    </row>
    <row r="29" spans="1:24" ht="37.5" customHeight="1" hidden="1" outlineLevel="1">
      <c r="A29" s="35" t="s">
        <v>44</v>
      </c>
      <c r="B29" s="36" t="s">
        <v>45</v>
      </c>
      <c r="C29" s="30" t="s">
        <v>46</v>
      </c>
      <c r="D29" s="37"/>
      <c r="E29" s="38"/>
      <c r="F29" s="38"/>
      <c r="G29" s="39"/>
      <c r="H29" s="40"/>
      <c r="I29" s="4"/>
      <c r="J29" s="4"/>
      <c r="K29" s="4"/>
      <c r="L29" s="4"/>
      <c r="M29" s="4"/>
      <c r="N29" s="4"/>
      <c r="O29" s="4"/>
      <c r="P29" s="4"/>
      <c r="Q29" s="8"/>
      <c r="R29" s="8"/>
      <c r="S29" s="8"/>
      <c r="T29" s="8"/>
      <c r="U29" s="8"/>
      <c r="V29" s="8"/>
      <c r="W29" s="8"/>
      <c r="X29" s="8"/>
    </row>
    <row r="30" spans="1:24" ht="24" customHeight="1" hidden="1" outlineLevel="1" thickBot="1">
      <c r="A30" s="42" t="s">
        <v>47</v>
      </c>
      <c r="B30" s="43" t="s">
        <v>48</v>
      </c>
      <c r="C30" s="44" t="s">
        <v>46</v>
      </c>
      <c r="D30" s="45"/>
      <c r="E30" s="46"/>
      <c r="F30" s="46"/>
      <c r="G30" s="47"/>
      <c r="H30" s="48"/>
      <c r="I30" s="4"/>
      <c r="J30" s="4"/>
      <c r="K30" s="4"/>
      <c r="L30" s="4"/>
      <c r="M30" s="4"/>
      <c r="N30" s="4"/>
      <c r="O30" s="4"/>
      <c r="P30" s="4"/>
      <c r="Q30" s="8"/>
      <c r="R30" s="8"/>
      <c r="S30" s="8"/>
      <c r="T30" s="8"/>
      <c r="U30" s="8"/>
      <c r="V30" s="8"/>
      <c r="W30" s="8"/>
      <c r="X30" s="8"/>
    </row>
    <row r="31" ht="12" customHeight="1" collapsed="1"/>
  </sheetData>
  <sheetProtection/>
  <mergeCells count="1">
    <mergeCell ref="A4:H4"/>
  </mergeCells>
  <dataValidations count="2">
    <dataValidation type="decimal" allowBlank="1" showInputMessage="1" showErrorMessage="1" sqref="D8:D30">
      <formula1>-99999999999999900000</formula1>
      <formula2>9999999999999990000</formula2>
    </dataValidation>
    <dataValidation type="date" allowBlank="1" showInputMessage="1" showErrorMessage="1" sqref="E8:F30">
      <formula1>1</formula1>
      <formula2>73051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7.421875" style="136" customWidth="1"/>
    <col min="2" max="2" width="30.7109375" style="136" customWidth="1"/>
    <col min="3" max="3" width="7.8515625" style="137" customWidth="1"/>
    <col min="4" max="4" width="9.421875" style="136" hidden="1" customWidth="1"/>
    <col min="5" max="5" width="9.28125" style="136" hidden="1" customWidth="1"/>
    <col min="6" max="6" width="8.8515625" style="136" hidden="1" customWidth="1"/>
    <col min="7" max="7" width="11.140625" style="136" customWidth="1"/>
    <col min="8" max="8" width="10.28125" style="136" customWidth="1"/>
    <col min="9" max="9" width="11.00390625" style="136" customWidth="1"/>
    <col min="10" max="10" width="10.140625" style="136" customWidth="1"/>
    <col min="11" max="11" width="66.7109375" style="136" customWidth="1"/>
    <col min="12" max="16384" width="9.140625" style="136" customWidth="1"/>
  </cols>
  <sheetData>
    <row r="1" ht="7.5" customHeight="1"/>
    <row r="2" spans="1:10" ht="47.25" customHeight="1">
      <c r="A2" s="138" t="s">
        <v>198</v>
      </c>
      <c r="B2" s="139" t="s">
        <v>199</v>
      </c>
      <c r="C2" s="139"/>
      <c r="D2" s="139"/>
      <c r="E2" s="139"/>
      <c r="F2" s="139"/>
      <c r="G2" s="139"/>
      <c r="H2" s="139"/>
      <c r="I2" s="139"/>
      <c r="J2" s="139"/>
    </row>
    <row r="3" spans="1:10" ht="12.75" customHeight="1" thickBot="1">
      <c r="A3" s="140"/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3.5" hidden="1" thickBot="1">
      <c r="A4" s="142"/>
      <c r="B4" s="143"/>
      <c r="C4" s="144"/>
      <c r="D4" s="145"/>
      <c r="E4" s="145"/>
      <c r="F4" s="145"/>
      <c r="G4" s="145"/>
      <c r="H4" s="145"/>
      <c r="I4" s="145"/>
      <c r="J4" s="145"/>
    </row>
    <row r="5" spans="1:10" ht="5.25" customHeight="1" hidden="1">
      <c r="A5" s="143"/>
      <c r="B5" s="142"/>
      <c r="C5" s="146"/>
      <c r="D5" s="142"/>
      <c r="E5" s="142"/>
      <c r="F5" s="142"/>
      <c r="G5" s="142"/>
      <c r="H5" s="142"/>
      <c r="I5" s="142"/>
      <c r="J5" s="142"/>
    </row>
    <row r="6" spans="1:11" ht="27.75" customHeight="1" thickBot="1">
      <c r="A6" s="147" t="s">
        <v>0</v>
      </c>
      <c r="B6" s="148" t="s">
        <v>200</v>
      </c>
      <c r="C6" s="149" t="s">
        <v>201</v>
      </c>
      <c r="D6" s="150" t="s">
        <v>202</v>
      </c>
      <c r="E6" s="151" t="s">
        <v>203</v>
      </c>
      <c r="F6" s="150">
        <v>2010</v>
      </c>
      <c r="G6" s="152" t="s">
        <v>204</v>
      </c>
      <c r="H6" s="153"/>
      <c r="I6" s="154" t="s">
        <v>205</v>
      </c>
      <c r="J6" s="155"/>
      <c r="K6" s="156" t="s">
        <v>206</v>
      </c>
    </row>
    <row r="7" spans="1:11" ht="29.25" customHeight="1" thickBot="1">
      <c r="A7" s="157"/>
      <c r="B7" s="158"/>
      <c r="C7" s="159"/>
      <c r="D7" s="160" t="s">
        <v>207</v>
      </c>
      <c r="E7" s="161" t="s">
        <v>208</v>
      </c>
      <c r="F7" s="160" t="s">
        <v>209</v>
      </c>
      <c r="G7" s="162" t="s">
        <v>210</v>
      </c>
      <c r="H7" s="163" t="s">
        <v>211</v>
      </c>
      <c r="I7" s="164" t="s">
        <v>210</v>
      </c>
      <c r="J7" s="165" t="s">
        <v>211</v>
      </c>
      <c r="K7" s="166"/>
    </row>
    <row r="8" spans="1:11" ht="18.75" customHeight="1">
      <c r="A8" s="167" t="s">
        <v>212</v>
      </c>
      <c r="B8" s="168" t="s">
        <v>213</v>
      </c>
      <c r="C8" s="169" t="s">
        <v>214</v>
      </c>
      <c r="D8" s="170"/>
      <c r="E8" s="171"/>
      <c r="F8" s="171"/>
      <c r="G8" s="172">
        <f>'[4]расчет тарифа'!$D$9/1000</f>
        <v>3651.832</v>
      </c>
      <c r="H8" s="173"/>
      <c r="I8" s="172">
        <f>'[5]водоотведение Запол'!$I$7</f>
        <v>3045.371</v>
      </c>
      <c r="J8" s="174"/>
      <c r="K8" s="175"/>
    </row>
    <row r="9" spans="1:11" ht="15" customHeight="1">
      <c r="A9" s="176"/>
      <c r="B9" s="177" t="s">
        <v>215</v>
      </c>
      <c r="C9" s="178" t="s">
        <v>216</v>
      </c>
      <c r="D9" s="179"/>
      <c r="E9" s="180"/>
      <c r="F9" s="180"/>
      <c r="G9" s="181">
        <f>'[4]расчет тарифа'!$D$10/1000</f>
        <v>84.772</v>
      </c>
      <c r="H9" s="182"/>
      <c r="I9" s="181">
        <f>'[5]водоотведение Запол'!$I$8</f>
        <v>81.771</v>
      </c>
      <c r="J9" s="182"/>
      <c r="K9" s="183" t="s">
        <v>217</v>
      </c>
    </row>
    <row r="10" spans="1:11" ht="16.5" customHeight="1">
      <c r="A10" s="184" t="s">
        <v>218</v>
      </c>
      <c r="B10" s="185" t="s">
        <v>219</v>
      </c>
      <c r="C10" s="186"/>
      <c r="D10" s="187"/>
      <c r="E10" s="188"/>
      <c r="F10" s="188"/>
      <c r="G10" s="189"/>
      <c r="H10" s="190"/>
      <c r="I10" s="189"/>
      <c r="J10" s="190"/>
      <c r="K10" s="175" t="s">
        <v>220</v>
      </c>
    </row>
    <row r="11" spans="1:11" ht="24" customHeight="1" hidden="1">
      <c r="A11" s="184">
        <v>1</v>
      </c>
      <c r="B11" s="191" t="s">
        <v>221</v>
      </c>
      <c r="C11" s="192"/>
      <c r="D11" s="193"/>
      <c r="E11" s="194"/>
      <c r="F11" s="194"/>
      <c r="G11" s="195"/>
      <c r="H11" s="196"/>
      <c r="I11" s="195"/>
      <c r="J11" s="196"/>
      <c r="K11" s="183" t="s">
        <v>217</v>
      </c>
    </row>
    <row r="12" spans="1:11" ht="15.75" customHeight="1" hidden="1">
      <c r="A12" s="184">
        <v>1</v>
      </c>
      <c r="B12" s="197" t="s">
        <v>222</v>
      </c>
      <c r="C12" s="198" t="s">
        <v>223</v>
      </c>
      <c r="D12" s="193">
        <f aca="true" t="shared" si="0" ref="D12:D24">SUM(G12:G12)</f>
        <v>0</v>
      </c>
      <c r="E12" s="194">
        <f>I12</f>
        <v>0</v>
      </c>
      <c r="F12" s="194" t="e">
        <f>#REF!</f>
        <v>#REF!</v>
      </c>
      <c r="G12" s="199"/>
      <c r="H12" s="200">
        <f>G12/$G$8</f>
        <v>0</v>
      </c>
      <c r="I12" s="199"/>
      <c r="J12" s="200">
        <f>I12/$I$8</f>
        <v>0</v>
      </c>
      <c r="K12" s="175" t="s">
        <v>224</v>
      </c>
    </row>
    <row r="13" spans="1:11" ht="15.75" customHeight="1">
      <c r="A13" s="184">
        <v>1</v>
      </c>
      <c r="B13" s="197" t="s">
        <v>225</v>
      </c>
      <c r="C13" s="198" t="s">
        <v>90</v>
      </c>
      <c r="D13" s="193">
        <f t="shared" si="0"/>
        <v>326.16283500000003</v>
      </c>
      <c r="E13" s="194" t="e">
        <f>#REF!+#REF!+I13</f>
        <v>#REF!</v>
      </c>
      <c r="F13" s="194" t="e">
        <f>#REF!+#REF!+#REF!</f>
        <v>#REF!</v>
      </c>
      <c r="G13" s="199">
        <f>'[4]расчет тарифа'!$D$15</f>
        <v>326.16283500000003</v>
      </c>
      <c r="H13" s="200">
        <f aca="true" t="shared" si="1" ref="H13:H25">G13/$G$8</f>
        <v>0.0893148521071068</v>
      </c>
      <c r="I13" s="199">
        <f>'[5]водоотведение Запол'!$I$12</f>
        <v>246.56425019999998</v>
      </c>
      <c r="J13" s="200">
        <f aca="true" t="shared" si="2" ref="J13:J25">I13/$I$8</f>
        <v>0.0809636166496627</v>
      </c>
      <c r="K13" s="175" t="s">
        <v>226</v>
      </c>
    </row>
    <row r="14" spans="1:11" ht="15.75" customHeight="1" hidden="1">
      <c r="A14" s="184">
        <v>3</v>
      </c>
      <c r="B14" s="197" t="s">
        <v>227</v>
      </c>
      <c r="C14" s="198" t="s">
        <v>90</v>
      </c>
      <c r="D14" s="193">
        <f t="shared" si="0"/>
        <v>0</v>
      </c>
      <c r="E14" s="194">
        <f>I14</f>
        <v>0</v>
      </c>
      <c r="F14" s="194" t="e">
        <f>#REF!</f>
        <v>#REF!</v>
      </c>
      <c r="G14" s="199"/>
      <c r="H14" s="200">
        <f t="shared" si="1"/>
        <v>0</v>
      </c>
      <c r="I14" s="199"/>
      <c r="J14" s="200">
        <f t="shared" si="2"/>
        <v>0</v>
      </c>
      <c r="K14" s="175" t="s">
        <v>228</v>
      </c>
    </row>
    <row r="15" spans="1:11" ht="18.75" customHeight="1">
      <c r="A15" s="184">
        <v>2</v>
      </c>
      <c r="B15" s="197" t="s">
        <v>229</v>
      </c>
      <c r="C15" s="198" t="s">
        <v>90</v>
      </c>
      <c r="D15" s="193">
        <f t="shared" si="0"/>
        <v>3275.196450130789</v>
      </c>
      <c r="E15" s="194" t="e">
        <f>#REF!+#REF!+I15</f>
        <v>#REF!</v>
      </c>
      <c r="F15" s="194" t="e">
        <f>#REF!+#REF!+#REF!</f>
        <v>#REF!</v>
      </c>
      <c r="G15" s="199">
        <f>'[4]расчет тарифа'!$D$16</f>
        <v>3275.196450130789</v>
      </c>
      <c r="H15" s="200">
        <f t="shared" si="1"/>
        <v>0.8968639439412298</v>
      </c>
      <c r="I15" s="199">
        <f>'[5]водоотведение Запол'!$I$14</f>
        <v>2650.2535008000004</v>
      </c>
      <c r="J15" s="200">
        <f t="shared" si="2"/>
        <v>0.8702563664000217</v>
      </c>
      <c r="K15" s="175"/>
    </row>
    <row r="16" spans="1:11" ht="12.75" customHeight="1" hidden="1">
      <c r="A16" s="184">
        <v>5</v>
      </c>
      <c r="B16" s="197" t="s">
        <v>230</v>
      </c>
      <c r="C16" s="198" t="s">
        <v>223</v>
      </c>
      <c r="D16" s="193">
        <f t="shared" si="0"/>
        <v>2106</v>
      </c>
      <c r="E16" s="194"/>
      <c r="F16" s="194"/>
      <c r="G16" s="199">
        <v>2106</v>
      </c>
      <c r="H16" s="200">
        <f t="shared" si="1"/>
        <v>0.5766968469524337</v>
      </c>
      <c r="I16" s="199"/>
      <c r="J16" s="200">
        <f t="shared" si="2"/>
        <v>0</v>
      </c>
      <c r="K16" s="175"/>
    </row>
    <row r="17" spans="1:11" ht="18.75" customHeight="1">
      <c r="A17" s="184">
        <v>3</v>
      </c>
      <c r="B17" s="197" t="s">
        <v>231</v>
      </c>
      <c r="C17" s="198" t="s">
        <v>223</v>
      </c>
      <c r="D17" s="193">
        <f t="shared" si="0"/>
        <v>751.657585305016</v>
      </c>
      <c r="E17" s="194" t="e">
        <f>#REF!+#REF!+I17</f>
        <v>#REF!</v>
      </c>
      <c r="F17" s="194" t="e">
        <f>#REF!+#REF!+#REF!</f>
        <v>#REF!</v>
      </c>
      <c r="G17" s="199">
        <f>'[4]расчет тарифа'!$D$17</f>
        <v>751.657585305016</v>
      </c>
      <c r="H17" s="200">
        <f t="shared" si="1"/>
        <v>0.20583027513451221</v>
      </c>
      <c r="I17" s="199">
        <f>'[5]водоотведение Запол'!$I$16</f>
        <v>557</v>
      </c>
      <c r="J17" s="200">
        <f t="shared" si="2"/>
        <v>0.18290053986854146</v>
      </c>
      <c r="K17" s="183" t="s">
        <v>232</v>
      </c>
    </row>
    <row r="18" spans="1:11" ht="15.75" customHeight="1">
      <c r="A18" s="184">
        <v>4</v>
      </c>
      <c r="B18" s="197" t="s">
        <v>233</v>
      </c>
      <c r="C18" s="198" t="s">
        <v>223</v>
      </c>
      <c r="D18" s="193">
        <f t="shared" si="0"/>
        <v>164.1</v>
      </c>
      <c r="E18" s="194" t="e">
        <f>#REF!+#REF!+I18</f>
        <v>#REF!</v>
      </c>
      <c r="F18" s="194" t="e">
        <f>#REF!+#REF!+#REF!</f>
        <v>#REF!</v>
      </c>
      <c r="G18" s="199">
        <f>'[4]расчет тарифа'!$D$18</f>
        <v>164.1</v>
      </c>
      <c r="H18" s="200">
        <f t="shared" si="1"/>
        <v>0.044936349755410436</v>
      </c>
      <c r="I18" s="199">
        <f>'[5]водоотведение Запол'!$I$17</f>
        <v>161.20000000000002</v>
      </c>
      <c r="J18" s="200">
        <f t="shared" si="2"/>
        <v>0.0529327953802673</v>
      </c>
      <c r="K18" s="175" t="s">
        <v>234</v>
      </c>
    </row>
    <row r="19" spans="1:11" ht="12.75" customHeight="1" hidden="1">
      <c r="A19" s="184">
        <v>7</v>
      </c>
      <c r="B19" s="197" t="s">
        <v>235</v>
      </c>
      <c r="C19" s="198" t="s">
        <v>223</v>
      </c>
      <c r="D19" s="193">
        <f t="shared" si="0"/>
        <v>0</v>
      </c>
      <c r="E19" s="194" t="e">
        <f>#REF!+#REF!+I19</f>
        <v>#REF!</v>
      </c>
      <c r="F19" s="201"/>
      <c r="G19" s="199"/>
      <c r="H19" s="200">
        <f t="shared" si="1"/>
        <v>0</v>
      </c>
      <c r="I19" s="199"/>
      <c r="J19" s="200">
        <f t="shared" si="2"/>
        <v>0</v>
      </c>
      <c r="K19" s="175"/>
    </row>
    <row r="20" spans="1:11" ht="20.25" customHeight="1">
      <c r="A20" s="184">
        <v>5</v>
      </c>
      <c r="B20" s="197" t="s">
        <v>236</v>
      </c>
      <c r="C20" s="198" t="s">
        <v>223</v>
      </c>
      <c r="D20" s="193">
        <f t="shared" si="0"/>
        <v>112.845</v>
      </c>
      <c r="E20" s="194" t="e">
        <f>#REF!+#REF!+I20</f>
        <v>#REF!</v>
      </c>
      <c r="F20" s="194" t="e">
        <f>#REF!+#REF!+#REF!</f>
        <v>#REF!</v>
      </c>
      <c r="G20" s="199">
        <f>'[4]расчет тарифа'!$D$20</f>
        <v>112.845</v>
      </c>
      <c r="H20" s="200">
        <f t="shared" si="1"/>
        <v>0.030900928629794582</v>
      </c>
      <c r="I20" s="199">
        <f>'[5]водоотведение Запол'!$I$19</f>
        <v>632.8</v>
      </c>
      <c r="J20" s="200">
        <f t="shared" si="2"/>
        <v>0.20779077491707904</v>
      </c>
      <c r="K20" s="175" t="s">
        <v>237</v>
      </c>
    </row>
    <row r="21" spans="1:11" ht="20.25" customHeight="1" hidden="1">
      <c r="A21" s="184">
        <v>8</v>
      </c>
      <c r="B21" s="202" t="s">
        <v>238</v>
      </c>
      <c r="C21" s="198" t="s">
        <v>223</v>
      </c>
      <c r="D21" s="193">
        <f t="shared" si="0"/>
        <v>0</v>
      </c>
      <c r="E21" s="194" t="e">
        <f>#REF!+#REF!+I21</f>
        <v>#REF!</v>
      </c>
      <c r="F21" s="194" t="e">
        <f>#REF!+#REF!+#REF!</f>
        <v>#REF!</v>
      </c>
      <c r="G21" s="199"/>
      <c r="H21" s="200">
        <f t="shared" si="1"/>
        <v>0</v>
      </c>
      <c r="I21" s="203"/>
      <c r="J21" s="200">
        <f t="shared" si="2"/>
        <v>0</v>
      </c>
      <c r="K21" s="175"/>
    </row>
    <row r="22" spans="1:11" ht="15" customHeight="1" hidden="1">
      <c r="A22" s="184"/>
      <c r="B22" s="197" t="s">
        <v>239</v>
      </c>
      <c r="C22" s="198"/>
      <c r="D22" s="193">
        <f t="shared" si="0"/>
        <v>0</v>
      </c>
      <c r="E22" s="194"/>
      <c r="F22" s="194"/>
      <c r="G22" s="199"/>
      <c r="H22" s="200">
        <f t="shared" si="1"/>
        <v>0</v>
      </c>
      <c r="I22" s="199"/>
      <c r="J22" s="200">
        <f t="shared" si="2"/>
        <v>0</v>
      </c>
      <c r="K22" s="175"/>
    </row>
    <row r="23" spans="1:11" ht="14.25" customHeight="1" hidden="1">
      <c r="A23" s="184"/>
      <c r="B23" s="197" t="s">
        <v>240</v>
      </c>
      <c r="C23" s="198"/>
      <c r="D23" s="193">
        <f t="shared" si="0"/>
        <v>0</v>
      </c>
      <c r="E23" s="194"/>
      <c r="F23" s="194"/>
      <c r="G23" s="199"/>
      <c r="H23" s="200">
        <f t="shared" si="1"/>
        <v>0</v>
      </c>
      <c r="I23" s="199"/>
      <c r="J23" s="200">
        <f t="shared" si="2"/>
        <v>0</v>
      </c>
      <c r="K23" s="175"/>
    </row>
    <row r="24" spans="1:11" ht="15" customHeight="1" hidden="1">
      <c r="A24" s="184"/>
      <c r="B24" s="197" t="s">
        <v>241</v>
      </c>
      <c r="C24" s="198"/>
      <c r="D24" s="193">
        <f t="shared" si="0"/>
        <v>0</v>
      </c>
      <c r="E24" s="194"/>
      <c r="F24" s="194"/>
      <c r="G24" s="199"/>
      <c r="H24" s="200">
        <f t="shared" si="1"/>
        <v>0</v>
      </c>
      <c r="I24" s="199"/>
      <c r="J24" s="200">
        <f t="shared" si="2"/>
        <v>0</v>
      </c>
      <c r="K24" s="175"/>
    </row>
    <row r="25" spans="1:11" ht="19.5" customHeight="1">
      <c r="A25" s="204">
        <v>6</v>
      </c>
      <c r="B25" s="197" t="s">
        <v>242</v>
      </c>
      <c r="C25" s="198" t="s">
        <v>223</v>
      </c>
      <c r="D25" s="193" t="e">
        <f>#REF!+#REF!+G25</f>
        <v>#REF!</v>
      </c>
      <c r="E25" s="205" t="e">
        <f>#REF!+#REF!+I25</f>
        <v>#REF!</v>
      </c>
      <c r="F25" s="205" t="e">
        <f>#REF!+#REF!+#REF!</f>
        <v>#REF!</v>
      </c>
      <c r="G25" s="199">
        <f>'[4]расчет тарифа'!$D$22</f>
        <v>1726.405</v>
      </c>
      <c r="H25" s="200">
        <f t="shared" si="1"/>
        <v>0.47275038939359754</v>
      </c>
      <c r="I25" s="203">
        <f>'[5]водоотведение Запол'!$I$24</f>
        <v>1750.6357498000002</v>
      </c>
      <c r="J25" s="200">
        <f t="shared" si="2"/>
        <v>0.5748513891410932</v>
      </c>
      <c r="K25" s="175"/>
    </row>
    <row r="26" spans="1:11" ht="29.25" customHeight="1">
      <c r="A26" s="206"/>
      <c r="B26" s="207" t="s">
        <v>243</v>
      </c>
      <c r="C26" s="208" t="s">
        <v>223</v>
      </c>
      <c r="D26" s="209" t="e">
        <f>D12+D13+D14+D15+D17+D18+D20+D21+D25</f>
        <v>#REF!</v>
      </c>
      <c r="E26" s="210" t="e">
        <f>E12+E13+E14+E15+E17+E18+E20+E21+E25</f>
        <v>#REF!</v>
      </c>
      <c r="F26" s="210" t="e">
        <f>F12+F13+F14+F15+F17+F18+F20+F21+F25</f>
        <v>#REF!</v>
      </c>
      <c r="G26" s="211">
        <f>G13+G15+G17+G18+G20+G21+G25+G12+G14</f>
        <v>6356.366870435805</v>
      </c>
      <c r="H26" s="212">
        <f>H13+H15+H17+H18+H20+H21+H25+H12+H14</f>
        <v>1.7405967389616515</v>
      </c>
      <c r="I26" s="213">
        <f>+I12+I13+I14+I15+I17+I18+I20+I21+I25</f>
        <v>5998.4535008</v>
      </c>
      <c r="J26" s="214">
        <f>+J12+J13+J14+J15+J17+J18+J20+J21+J25</f>
        <v>1.9696954823566655</v>
      </c>
      <c r="K26" s="175"/>
    </row>
    <row r="27" spans="1:11" s="221" customFormat="1" ht="19.5" customHeight="1">
      <c r="A27" s="215"/>
      <c r="B27" s="216" t="s">
        <v>244</v>
      </c>
      <c r="C27" s="217" t="s">
        <v>223</v>
      </c>
      <c r="D27" s="218"/>
      <c r="E27" s="219"/>
      <c r="F27" s="219"/>
      <c r="G27" s="211">
        <f>G26/G8*G9</f>
        <v>147.55386675525713</v>
      </c>
      <c r="H27" s="214">
        <f>G27/G9</f>
        <v>1.7405967389616515</v>
      </c>
      <c r="I27" s="211">
        <f>'[4]расчет тарифа'!$F$25</f>
        <v>207.2322</v>
      </c>
      <c r="J27" s="214">
        <f>I27/I9</f>
        <v>2.534299446013868</v>
      </c>
      <c r="K27" s="220"/>
    </row>
    <row r="28" spans="1:11" ht="30" customHeight="1">
      <c r="A28" s="184" t="s">
        <v>245</v>
      </c>
      <c r="B28" s="222" t="s">
        <v>246</v>
      </c>
      <c r="C28" s="223" t="s">
        <v>223</v>
      </c>
      <c r="D28" s="224"/>
      <c r="E28" s="225"/>
      <c r="F28" s="225"/>
      <c r="G28" s="226">
        <v>17.4</v>
      </c>
      <c r="H28" s="227">
        <f>G28/G9</f>
        <v>0.2052564526022743</v>
      </c>
      <c r="I28" s="226">
        <f>'[4]расчет тарифа'!$F$26</f>
        <v>35.722939999999994</v>
      </c>
      <c r="J28" s="227">
        <f>I28/I9</f>
        <v>0.436865636961759</v>
      </c>
      <c r="K28" s="175"/>
    </row>
    <row r="29" spans="1:11" ht="33.75" customHeight="1" hidden="1" thickBot="1">
      <c r="A29" s="228"/>
      <c r="B29" s="222" t="s">
        <v>247</v>
      </c>
      <c r="C29" s="229" t="s">
        <v>248</v>
      </c>
      <c r="D29" s="230"/>
      <c r="E29" s="231"/>
      <c r="F29" s="232"/>
      <c r="G29" s="233">
        <f>G28/G34%</f>
        <v>10.046098886554555</v>
      </c>
      <c r="H29" s="234"/>
      <c r="I29" s="235">
        <f>I28/I34%</f>
        <v>30.765185701532317</v>
      </c>
      <c r="J29" s="236"/>
      <c r="K29" s="175"/>
    </row>
    <row r="30" spans="1:11" ht="47.25" customHeight="1">
      <c r="A30" s="228"/>
      <c r="B30" s="237" t="s">
        <v>249</v>
      </c>
      <c r="C30" s="223" t="s">
        <v>223</v>
      </c>
      <c r="D30" s="224"/>
      <c r="E30" s="225"/>
      <c r="F30" s="225"/>
      <c r="G30" s="238">
        <f>G27+G28</f>
        <v>164.95386675525714</v>
      </c>
      <c r="H30" s="227">
        <f>G30/G9</f>
        <v>1.9458531915639259</v>
      </c>
      <c r="I30" s="238">
        <f>I27+I28</f>
        <v>242.95514</v>
      </c>
      <c r="J30" s="227">
        <f>J27+J28</f>
        <v>2.971165082975627</v>
      </c>
      <c r="K30" s="175"/>
    </row>
    <row r="31" spans="1:11" ht="16.5" customHeight="1">
      <c r="A31" s="239"/>
      <c r="B31" s="237" t="s">
        <v>250</v>
      </c>
      <c r="C31" s="208" t="s">
        <v>251</v>
      </c>
      <c r="D31" s="240"/>
      <c r="E31" s="241"/>
      <c r="F31" s="241"/>
      <c r="G31" s="242">
        <f>G30/G9</f>
        <v>1.9458531915639259</v>
      </c>
      <c r="H31" s="243"/>
      <c r="I31" s="242">
        <f>I30/I9</f>
        <v>2.971165082975627</v>
      </c>
      <c r="J31" s="243"/>
      <c r="K31" s="175"/>
    </row>
    <row r="32" spans="1:11" ht="30.75" customHeight="1">
      <c r="A32" s="184" t="s">
        <v>252</v>
      </c>
      <c r="B32" s="244" t="s">
        <v>253</v>
      </c>
      <c r="C32" s="229" t="s">
        <v>223</v>
      </c>
      <c r="D32" s="245"/>
      <c r="E32" s="246"/>
      <c r="F32" s="247"/>
      <c r="G32" s="226">
        <f>G30*G33%</f>
        <v>8.247693337762858</v>
      </c>
      <c r="H32" s="227">
        <f>G32/G9</f>
        <v>0.0972926595781963</v>
      </c>
      <c r="I32" s="238">
        <f>I34-I30</f>
        <v>-126.84031999999999</v>
      </c>
      <c r="J32" s="227">
        <f>I32/I9</f>
        <v>-1.551165082975627</v>
      </c>
      <c r="K32" s="175"/>
    </row>
    <row r="33" spans="1:11" ht="20.25" customHeight="1">
      <c r="A33" s="228"/>
      <c r="B33" s="248" t="s">
        <v>254</v>
      </c>
      <c r="C33" s="223" t="s">
        <v>248</v>
      </c>
      <c r="D33" s="224"/>
      <c r="E33" s="225"/>
      <c r="F33" s="225"/>
      <c r="G33" s="226">
        <v>5</v>
      </c>
      <c r="H33" s="227"/>
      <c r="I33" s="226">
        <f>I32/I30*100</f>
        <v>-52.20730049176979</v>
      </c>
      <c r="J33" s="227"/>
      <c r="K33" s="175"/>
    </row>
    <row r="34" spans="1:11" ht="30" customHeight="1">
      <c r="A34" s="228" t="s">
        <v>255</v>
      </c>
      <c r="B34" s="249" t="s">
        <v>256</v>
      </c>
      <c r="C34" s="223" t="s">
        <v>223</v>
      </c>
      <c r="D34" s="224"/>
      <c r="E34" s="225"/>
      <c r="F34" s="225"/>
      <c r="G34" s="238">
        <f>G30+G32</f>
        <v>173.20156009302</v>
      </c>
      <c r="H34" s="250">
        <f>G34/G9</f>
        <v>2.043145851142122</v>
      </c>
      <c r="I34" s="238">
        <f>'[4]расчет тарифа'!$F$32</f>
        <v>116.11482000000001</v>
      </c>
      <c r="J34" s="250">
        <f>I34/I9</f>
        <v>1.4200000000000002</v>
      </c>
      <c r="K34" s="175"/>
    </row>
    <row r="35" spans="1:11" ht="17.25" customHeight="1" thickBot="1">
      <c r="A35" s="251"/>
      <c r="B35" s="252" t="s">
        <v>257</v>
      </c>
      <c r="C35" s="253" t="s">
        <v>258</v>
      </c>
      <c r="D35" s="254"/>
      <c r="E35" s="255"/>
      <c r="F35" s="255"/>
      <c r="G35" s="256">
        <f>G34/G9</f>
        <v>2.043145851142122</v>
      </c>
      <c r="H35" s="257"/>
      <c r="I35" s="258">
        <f>I34/I9</f>
        <v>1.4200000000000002</v>
      </c>
      <c r="J35" s="259"/>
      <c r="K35" s="260"/>
    </row>
    <row r="36" spans="1:10" ht="15">
      <c r="A36" s="261"/>
      <c r="B36" s="262"/>
      <c r="C36" s="261"/>
      <c r="D36" s="261"/>
      <c r="E36" s="261"/>
      <c r="G36" s="221"/>
      <c r="H36" s="221"/>
      <c r="I36" s="261"/>
      <c r="J36" s="261"/>
    </row>
    <row r="37" spans="1:10" ht="15">
      <c r="A37" s="261"/>
      <c r="B37" s="262"/>
      <c r="C37" s="261"/>
      <c r="D37" s="261"/>
      <c r="E37" s="261"/>
      <c r="G37" s="263"/>
      <c r="H37" s="263"/>
      <c r="I37" s="261"/>
      <c r="J37" s="261"/>
    </row>
    <row r="38" spans="1:10" ht="18.75">
      <c r="A38" s="264"/>
      <c r="B38" s="265"/>
      <c r="C38" s="265"/>
      <c r="D38" s="265"/>
      <c r="E38" s="265"/>
      <c r="F38" s="265"/>
      <c r="G38" s="265"/>
      <c r="H38" s="265"/>
      <c r="I38" s="265"/>
      <c r="J38" s="265"/>
    </row>
    <row r="39" spans="1:8" ht="14.25">
      <c r="A39" s="266"/>
      <c r="B39" s="266"/>
      <c r="C39" s="266"/>
      <c r="D39" s="266"/>
      <c r="E39" s="266"/>
      <c r="F39" s="266"/>
      <c r="G39" s="266"/>
      <c r="H39" s="267"/>
    </row>
    <row r="40" spans="2:10" ht="34.5" customHeight="1">
      <c r="B40" s="268"/>
      <c r="C40" s="269"/>
      <c r="D40" s="137"/>
      <c r="E40" s="137"/>
      <c r="F40" s="137"/>
      <c r="G40" s="137"/>
      <c r="H40" s="137"/>
      <c r="I40" s="270"/>
      <c r="J40" s="270"/>
    </row>
    <row r="41" spans="2:10" ht="23.25" customHeight="1">
      <c r="B41" s="271"/>
      <c r="I41" s="272"/>
      <c r="J41" s="272"/>
    </row>
    <row r="42" spans="2:10" ht="25.5" customHeight="1" hidden="1">
      <c r="B42" s="271" t="s">
        <v>259</v>
      </c>
      <c r="E42" s="136" t="e">
        <f>(#REF!+#REF!+I27)/E26</f>
        <v>#REF!</v>
      </c>
      <c r="G42" s="271" t="s">
        <v>260</v>
      </c>
      <c r="H42" s="271"/>
      <c r="I42" s="273">
        <f>I18/I8*I9</f>
        <v>4.3283676110398375</v>
      </c>
      <c r="J42" s="273"/>
    </row>
    <row r="43" spans="2:5" ht="25.5" hidden="1">
      <c r="B43" s="271" t="s">
        <v>261</v>
      </c>
      <c r="E43" s="273" t="e">
        <f>29473*E42</f>
        <v>#REF!</v>
      </c>
    </row>
    <row r="44" spans="2:5" ht="12.75" hidden="1">
      <c r="B44" s="271" t="s">
        <v>262</v>
      </c>
      <c r="E44" s="273" t="e">
        <f>(#REF!+#REF!+I18)*E42</f>
        <v>#REF!</v>
      </c>
    </row>
    <row r="45" spans="2:5" ht="12.75" customHeight="1" hidden="1">
      <c r="B45" s="271" t="s">
        <v>263</v>
      </c>
      <c r="E45" s="273" t="e">
        <f>E43-E44</f>
        <v>#REF!</v>
      </c>
    </row>
    <row r="46" ht="12.75">
      <c r="B46" s="271"/>
    </row>
    <row r="47" spans="1:10" ht="18.75">
      <c r="A47" s="274"/>
      <c r="B47" s="274"/>
      <c r="C47" s="275"/>
      <c r="D47" s="274"/>
      <c r="E47" s="274"/>
      <c r="F47" s="274"/>
      <c r="G47" s="274"/>
      <c r="H47" s="274"/>
      <c r="I47" s="274"/>
      <c r="J47" s="274"/>
    </row>
    <row r="48" spans="1:10" ht="18.75">
      <c r="A48" s="274"/>
      <c r="B48" s="274"/>
      <c r="C48" s="275"/>
      <c r="D48" s="274"/>
      <c r="E48" s="274"/>
      <c r="F48" s="274"/>
      <c r="G48" s="274"/>
      <c r="H48" s="274"/>
      <c r="I48" s="274"/>
      <c r="J48" s="274"/>
    </row>
  </sheetData>
  <sheetProtection/>
  <mergeCells count="8">
    <mergeCell ref="A39:G39"/>
    <mergeCell ref="B2:J2"/>
    <mergeCell ref="A3:I3"/>
    <mergeCell ref="A6:A7"/>
    <mergeCell ref="B6:B7"/>
    <mergeCell ref="C6:C7"/>
    <mergeCell ref="G6:H6"/>
    <mergeCell ref="I6:J6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selection activeCell="C20" sqref="C20"/>
    </sheetView>
  </sheetViews>
  <sheetFormatPr defaultColWidth="9.140625" defaultRowHeight="15" outlineLevelCol="1"/>
  <cols>
    <col min="1" max="1" width="7.140625" style="113" customWidth="1"/>
    <col min="2" max="2" width="8.8515625" style="1" customWidth="1"/>
    <col min="3" max="3" width="60.7109375" style="1" customWidth="1"/>
    <col min="4" max="4" width="12.421875" style="1" customWidth="1"/>
    <col min="5" max="5" width="15.7109375" style="1" hidden="1" customWidth="1"/>
    <col min="6" max="6" width="20.140625" style="1" customWidth="1"/>
    <col min="7" max="10" width="9.140625" style="1" hidden="1" customWidth="1" outlineLevel="1"/>
    <col min="11" max="13" width="9.140625" style="1" hidden="1" customWidth="1"/>
    <col min="14" max="16384" width="9.140625" style="1" customWidth="1"/>
  </cols>
  <sheetData>
    <row r="1" spans="1:6" ht="12" customHeight="1">
      <c r="A1" s="111" t="s">
        <v>165</v>
      </c>
      <c r="F1" s="106" t="s">
        <v>184</v>
      </c>
    </row>
    <row r="4" spans="1:22" ht="36.75" customHeight="1">
      <c r="A4" s="112"/>
      <c r="B4" s="130" t="s">
        <v>195</v>
      </c>
      <c r="C4" s="131"/>
      <c r="D4" s="131"/>
      <c r="E4" s="131"/>
      <c r="F4" s="132"/>
      <c r="G4" s="7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V4" s="8"/>
    </row>
    <row r="5" spans="1:22" ht="12" thickBot="1">
      <c r="A5" s="112"/>
      <c r="B5" s="2"/>
      <c r="C5" s="2"/>
      <c r="D5" s="2"/>
      <c r="E5" s="2"/>
      <c r="F5" s="3"/>
      <c r="G5" s="4"/>
      <c r="H5" s="4"/>
      <c r="I5" s="4"/>
      <c r="J5" s="4"/>
      <c r="K5" s="4"/>
      <c r="L5" s="4"/>
      <c r="M5" s="4"/>
      <c r="N5" s="4"/>
      <c r="O5" s="8"/>
      <c r="P5" s="8"/>
      <c r="Q5" s="8"/>
      <c r="R5" s="8"/>
      <c r="S5" s="8"/>
      <c r="T5" s="8"/>
      <c r="U5" s="8"/>
      <c r="V5" s="8"/>
    </row>
    <row r="6" spans="1:22" ht="45.75" thickBot="1">
      <c r="A6" s="53" t="s">
        <v>185</v>
      </c>
      <c r="B6" s="53" t="s">
        <v>0</v>
      </c>
      <c r="C6" s="53" t="s">
        <v>1</v>
      </c>
      <c r="D6" s="54" t="s">
        <v>2</v>
      </c>
      <c r="E6" s="116" t="s">
        <v>194</v>
      </c>
      <c r="F6" s="54" t="s">
        <v>193</v>
      </c>
      <c r="G6" s="4"/>
      <c r="H6" s="4"/>
      <c r="I6" s="4"/>
      <c r="J6" s="4"/>
      <c r="K6" s="4"/>
      <c r="L6" s="4"/>
      <c r="M6" s="4"/>
      <c r="N6" s="4"/>
      <c r="O6" s="8"/>
      <c r="P6" s="8"/>
      <c r="Q6" s="8"/>
      <c r="R6" s="8"/>
      <c r="S6" s="8"/>
      <c r="T6" s="8"/>
      <c r="U6" s="8"/>
      <c r="V6" s="8"/>
    </row>
    <row r="7" spans="1:22" ht="12" thickBot="1">
      <c r="A7" s="114" t="s">
        <v>178</v>
      </c>
      <c r="B7" s="55">
        <v>1</v>
      </c>
      <c r="C7" s="115">
        <f>B7+1</f>
        <v>2</v>
      </c>
      <c r="D7" s="56">
        <f>C7+1</f>
        <v>3</v>
      </c>
      <c r="E7" s="14">
        <f>D7+1</f>
        <v>4</v>
      </c>
      <c r="F7" s="14">
        <f>E7+1</f>
        <v>5</v>
      </c>
      <c r="G7" s="4"/>
      <c r="H7" s="4"/>
      <c r="I7" s="4"/>
      <c r="J7" s="4"/>
      <c r="K7" s="4"/>
      <c r="L7" s="4"/>
      <c r="M7" s="4"/>
      <c r="N7" s="4"/>
      <c r="O7" s="8"/>
      <c r="P7" s="8"/>
      <c r="Q7" s="8"/>
      <c r="R7" s="8"/>
      <c r="S7" s="8"/>
      <c r="T7" s="8"/>
      <c r="U7" s="8"/>
      <c r="V7" s="8"/>
    </row>
    <row r="8" spans="1:6" ht="41.25" customHeight="1">
      <c r="A8" s="110" t="s">
        <v>166</v>
      </c>
      <c r="B8" s="97" t="s">
        <v>8</v>
      </c>
      <c r="C8" s="82" t="s">
        <v>87</v>
      </c>
      <c r="D8" s="83" t="s">
        <v>88</v>
      </c>
      <c r="E8" s="128" t="s">
        <v>179</v>
      </c>
      <c r="F8" s="129"/>
    </row>
    <row r="9" spans="1:11" ht="11.25">
      <c r="A9" s="110" t="s">
        <v>167</v>
      </c>
      <c r="B9" s="98" t="s">
        <v>34</v>
      </c>
      <c r="C9" s="84" t="s">
        <v>89</v>
      </c>
      <c r="D9" s="85" t="s">
        <v>90</v>
      </c>
      <c r="E9" s="72">
        <v>92.8991</v>
      </c>
      <c r="F9" s="72">
        <v>67.53828</v>
      </c>
      <c r="G9" s="1">
        <f>'[1]расчет тарифа'!$D$23+'[1]расчет тарифа'!$D$26</f>
        <v>6744.073999928863</v>
      </c>
      <c r="I9" s="117">
        <f>'[3]расчет тарифа'!$F$23+'[3]расчет тарифа'!$F$26</f>
        <v>8112.837867415082</v>
      </c>
      <c r="K9" s="1">
        <f>'[3]фин.рез. за 2010 год'!$B$50/1000</f>
        <v>67.53828</v>
      </c>
    </row>
    <row r="10" spans="1:12" ht="22.5">
      <c r="A10" s="125" t="s">
        <v>168</v>
      </c>
      <c r="B10" s="98" t="s">
        <v>42</v>
      </c>
      <c r="C10" s="84" t="s">
        <v>91</v>
      </c>
      <c r="D10" s="85" t="s">
        <v>90</v>
      </c>
      <c r="E10" s="86">
        <v>6744.065032340559</v>
      </c>
      <c r="F10" s="86">
        <v>123.06735741508251</v>
      </c>
      <c r="G10" s="1">
        <f>'[1]расчет тарифа'!$D$23</f>
        <v>6732.32234427115</v>
      </c>
      <c r="H10" s="117">
        <f>G10-E10</f>
        <v>-11.742688069409269</v>
      </c>
      <c r="I10" s="1">
        <f>'[3]расчет тарифа'!$F$23</f>
        <v>8099.4</v>
      </c>
      <c r="J10" s="117">
        <f>I10-F10</f>
        <v>7976.332642584917</v>
      </c>
      <c r="K10" s="1">
        <f>('[3]фин.рез. за 2010 год'!$C$50+'[3]фин.рез. за 2010 год'!$D$50+'[3]фин.рез. за 2010 год'!$E$50)/1000</f>
        <v>123.06735741508253</v>
      </c>
      <c r="L10" s="1">
        <v>0.014174737994052151</v>
      </c>
    </row>
    <row r="11" spans="1:13" ht="22.5">
      <c r="A11" s="125"/>
      <c r="B11" s="98" t="s">
        <v>63</v>
      </c>
      <c r="C11" s="87" t="s">
        <v>92</v>
      </c>
      <c r="D11" s="85" t="s">
        <v>90</v>
      </c>
      <c r="E11" s="72"/>
      <c r="F11" s="71"/>
      <c r="K11" s="117">
        <v>5.177382909026008</v>
      </c>
      <c r="L11" s="117">
        <v>114.80687290902601</v>
      </c>
      <c r="M11" s="1">
        <v>0.04509645440067523</v>
      </c>
    </row>
    <row r="12" spans="1:12" ht="33.75">
      <c r="A12" s="125"/>
      <c r="B12" s="100" t="s">
        <v>64</v>
      </c>
      <c r="C12" s="87" t="s">
        <v>93</v>
      </c>
      <c r="D12" s="85" t="s">
        <v>90</v>
      </c>
      <c r="E12" s="72">
        <v>255.28650695026766</v>
      </c>
      <c r="F12" s="72">
        <v>3.0184181877669944</v>
      </c>
      <c r="K12" s="117">
        <v>0.142548384906635</v>
      </c>
      <c r="L12" s="117">
        <v>3.1609665726736296</v>
      </c>
    </row>
    <row r="13" spans="1:6" ht="11.25">
      <c r="A13" s="125"/>
      <c r="B13" s="100" t="s">
        <v>94</v>
      </c>
      <c r="C13" s="88" t="s">
        <v>95</v>
      </c>
      <c r="D13" s="85" t="s">
        <v>96</v>
      </c>
      <c r="E13" s="72">
        <v>1.0748905555800743</v>
      </c>
      <c r="F13" s="72">
        <v>1.2855396960822747</v>
      </c>
    </row>
    <row r="14" spans="1:6" ht="11.25">
      <c r="A14" s="125"/>
      <c r="B14" s="100" t="s">
        <v>97</v>
      </c>
      <c r="C14" s="88" t="s">
        <v>98</v>
      </c>
      <c r="D14" s="85" t="s">
        <v>99</v>
      </c>
      <c r="E14" s="72">
        <v>237.5</v>
      </c>
      <c r="F14" s="72">
        <v>2.458863450352238</v>
      </c>
    </row>
    <row r="15" spans="1:6" ht="11.25">
      <c r="A15" s="125"/>
      <c r="B15" s="100" t="s">
        <v>65</v>
      </c>
      <c r="C15" s="87" t="s">
        <v>100</v>
      </c>
      <c r="D15" s="85" t="s">
        <v>90</v>
      </c>
      <c r="E15" s="72"/>
      <c r="F15" s="72"/>
    </row>
    <row r="16" spans="1:6" ht="11.25">
      <c r="A16" s="125"/>
      <c r="B16" s="100" t="s">
        <v>101</v>
      </c>
      <c r="C16" s="88" t="s">
        <v>102</v>
      </c>
      <c r="D16" s="85" t="s">
        <v>103</v>
      </c>
      <c r="E16" s="86">
        <v>0</v>
      </c>
      <c r="F16" s="86">
        <v>0</v>
      </c>
    </row>
    <row r="17" spans="1:6" ht="11.25">
      <c r="A17" s="125"/>
      <c r="B17" s="100" t="s">
        <v>104</v>
      </c>
      <c r="C17" s="89" t="s">
        <v>105</v>
      </c>
      <c r="D17" s="85" t="s">
        <v>103</v>
      </c>
      <c r="E17" s="72"/>
      <c r="F17" s="72"/>
    </row>
    <row r="18" spans="1:6" ht="11.25">
      <c r="A18" s="125"/>
      <c r="B18" s="100" t="s">
        <v>106</v>
      </c>
      <c r="C18" s="89" t="s">
        <v>107</v>
      </c>
      <c r="D18" s="85" t="s">
        <v>103</v>
      </c>
      <c r="E18" s="72"/>
      <c r="F18" s="72"/>
    </row>
    <row r="19" spans="1:6" ht="11.25">
      <c r="A19" s="125"/>
      <c r="B19" s="100" t="s">
        <v>108</v>
      </c>
      <c r="C19" s="89" t="s">
        <v>109</v>
      </c>
      <c r="D19" s="85" t="s">
        <v>103</v>
      </c>
      <c r="E19" s="72"/>
      <c r="F19" s="72"/>
    </row>
    <row r="20" spans="1:6" ht="11.25">
      <c r="A20" s="125"/>
      <c r="B20" s="100" t="s">
        <v>110</v>
      </c>
      <c r="C20" s="89" t="s">
        <v>111</v>
      </c>
      <c r="D20" s="85" t="s">
        <v>103</v>
      </c>
      <c r="E20" s="72"/>
      <c r="F20" s="72"/>
    </row>
    <row r="21" spans="1:6" ht="11.25">
      <c r="A21" s="125"/>
      <c r="B21" s="100" t="s">
        <v>112</v>
      </c>
      <c r="C21" s="89" t="s">
        <v>113</v>
      </c>
      <c r="D21" s="85" t="s">
        <v>103</v>
      </c>
      <c r="E21" s="72"/>
      <c r="F21" s="72"/>
    </row>
    <row r="22" spans="1:6" ht="11.25">
      <c r="A22" s="125"/>
      <c r="B22" s="100" t="s">
        <v>114</v>
      </c>
      <c r="C22" s="89" t="s">
        <v>115</v>
      </c>
      <c r="D22" s="85" t="s">
        <v>103</v>
      </c>
      <c r="E22" s="72"/>
      <c r="F22" s="72"/>
    </row>
    <row r="23" spans="1:6" ht="11.25">
      <c r="A23" s="125"/>
      <c r="B23" s="100" t="s">
        <v>116</v>
      </c>
      <c r="C23" s="89" t="s">
        <v>117</v>
      </c>
      <c r="D23" s="85" t="s">
        <v>103</v>
      </c>
      <c r="E23" s="72"/>
      <c r="F23" s="72"/>
    </row>
    <row r="24" spans="1:6" ht="11.25">
      <c r="A24" s="125"/>
      <c r="B24" s="100" t="s">
        <v>118</v>
      </c>
      <c r="C24" s="89" t="s">
        <v>119</v>
      </c>
      <c r="D24" s="85" t="s">
        <v>103</v>
      </c>
      <c r="E24" s="72"/>
      <c r="F24" s="72"/>
    </row>
    <row r="25" spans="1:12" ht="11.25">
      <c r="A25" s="125"/>
      <c r="B25" s="100" t="s">
        <v>66</v>
      </c>
      <c r="C25" s="87" t="s">
        <v>120</v>
      </c>
      <c r="D25" s="85" t="s">
        <v>90</v>
      </c>
      <c r="E25" s="72">
        <v>1037.2</v>
      </c>
      <c r="F25" s="72">
        <v>18.046892241030196</v>
      </c>
      <c r="G25" s="117">
        <f>'[1]расчет тарифа'!$D$16+'[1]общепроизв. '!$D$9</f>
        <v>2657.2598739137275</v>
      </c>
      <c r="H25" s="117">
        <f>E25+E30+E37</f>
        <v>2657.25</v>
      </c>
      <c r="I25" s="120">
        <f>H25-G25</f>
        <v>-0.009873913727460604</v>
      </c>
      <c r="K25" s="117">
        <v>0.8522859264395356</v>
      </c>
      <c r="L25" s="117">
        <v>18.89917816746973</v>
      </c>
    </row>
    <row r="26" spans="1:12" ht="22.5">
      <c r="A26" s="125"/>
      <c r="B26" s="100" t="s">
        <v>67</v>
      </c>
      <c r="C26" s="87" t="s">
        <v>121</v>
      </c>
      <c r="D26" s="85" t="s">
        <v>90</v>
      </c>
      <c r="E26" s="72">
        <v>352.6</v>
      </c>
      <c r="F26" s="72">
        <v>4.042503861990764</v>
      </c>
      <c r="G26" s="117">
        <f>'[1]расчет тарифа'!$D$17+'[1]общепроизв. '!$D$10</f>
        <v>894.6754959408657</v>
      </c>
      <c r="H26" s="117">
        <f>E26+E31+E40</f>
        <v>894.6700000000001</v>
      </c>
      <c r="I26" s="120">
        <f>H26-G26</f>
        <v>-0.0054959408656714</v>
      </c>
      <c r="K26" s="117">
        <v>0.190912047522456</v>
      </c>
      <c r="L26" s="117">
        <v>4.23341590951322</v>
      </c>
    </row>
    <row r="27" spans="1:12" ht="11.25">
      <c r="A27" s="125"/>
      <c r="B27" s="100" t="s">
        <v>68</v>
      </c>
      <c r="C27" s="87" t="s">
        <v>122</v>
      </c>
      <c r="D27" s="85" t="s">
        <v>90</v>
      </c>
      <c r="E27" s="72">
        <v>211.4</v>
      </c>
      <c r="F27" s="72">
        <v>2.033033236782971</v>
      </c>
      <c r="K27" s="117">
        <v>0.09601240992366177</v>
      </c>
      <c r="L27" s="117">
        <v>2.1290456467066328</v>
      </c>
    </row>
    <row r="28" spans="1:6" ht="11.25">
      <c r="A28" s="125"/>
      <c r="B28" s="100" t="s">
        <v>69</v>
      </c>
      <c r="C28" s="87" t="s">
        <v>123</v>
      </c>
      <c r="D28" s="85" t="s">
        <v>90</v>
      </c>
      <c r="E28" s="72"/>
      <c r="F28" s="72"/>
    </row>
    <row r="29" spans="1:12" ht="11.25">
      <c r="A29" s="125"/>
      <c r="B29" s="100" t="s">
        <v>124</v>
      </c>
      <c r="C29" s="87" t="s">
        <v>189</v>
      </c>
      <c r="D29" s="85" t="s">
        <v>90</v>
      </c>
      <c r="E29" s="72">
        <v>2053.652154532578</v>
      </c>
      <c r="F29" s="72">
        <v>39.23131513642985</v>
      </c>
      <c r="K29" s="117">
        <v>1.8527454655309008</v>
      </c>
      <c r="L29" s="117">
        <v>41.08406060196075</v>
      </c>
    </row>
    <row r="30" spans="1:12" ht="11.25">
      <c r="A30" s="125"/>
      <c r="B30" s="100" t="s">
        <v>125</v>
      </c>
      <c r="C30" s="87" t="s">
        <v>120</v>
      </c>
      <c r="D30" s="85" t="s">
        <v>90</v>
      </c>
      <c r="E30" s="72">
        <v>71.95</v>
      </c>
      <c r="F30" s="72">
        <v>1.8001917252446231</v>
      </c>
      <c r="L30" s="117"/>
    </row>
    <row r="31" spans="1:12" ht="11.25">
      <c r="A31" s="125"/>
      <c r="B31" s="100" t="s">
        <v>126</v>
      </c>
      <c r="C31" s="87" t="s">
        <v>127</v>
      </c>
      <c r="D31" s="85" t="s">
        <v>90</v>
      </c>
      <c r="E31" s="72">
        <v>15.67</v>
      </c>
      <c r="F31" s="72">
        <v>0.4032429464547956</v>
      </c>
      <c r="L31" s="117"/>
    </row>
    <row r="32" spans="1:6" ht="11.25">
      <c r="A32" s="125"/>
      <c r="B32" s="100" t="s">
        <v>128</v>
      </c>
      <c r="C32" s="87" t="s">
        <v>190</v>
      </c>
      <c r="D32" s="85" t="s">
        <v>90</v>
      </c>
      <c r="E32" s="72">
        <v>11.751655657712835</v>
      </c>
      <c r="F32" s="72">
        <v>13.437867415082525</v>
      </c>
    </row>
    <row r="33" spans="1:6" ht="11.25">
      <c r="A33" s="125"/>
      <c r="B33" s="100" t="s">
        <v>129</v>
      </c>
      <c r="C33" s="87" t="s">
        <v>120</v>
      </c>
      <c r="D33" s="85" t="s">
        <v>90</v>
      </c>
      <c r="E33" s="72">
        <v>3.1259404049516144</v>
      </c>
      <c r="F33" s="72"/>
    </row>
    <row r="34" spans="1:6" ht="11.25">
      <c r="A34" s="125"/>
      <c r="B34" s="100" t="s">
        <v>130</v>
      </c>
      <c r="C34" s="87" t="s">
        <v>127</v>
      </c>
      <c r="D34" s="85" t="s">
        <v>90</v>
      </c>
      <c r="E34" s="72">
        <v>1.0628197376835489</v>
      </c>
      <c r="F34" s="72"/>
    </row>
    <row r="35" spans="1:6" ht="22.5">
      <c r="A35" s="125"/>
      <c r="B35" s="100" t="s">
        <v>131</v>
      </c>
      <c r="C35" s="87" t="s">
        <v>132</v>
      </c>
      <c r="D35" s="85" t="s">
        <v>90</v>
      </c>
      <c r="E35" s="72">
        <v>2822.1747152000003</v>
      </c>
      <c r="F35" s="72">
        <v>43.25732733599922</v>
      </c>
    </row>
    <row r="36" spans="1:12" ht="11.25">
      <c r="A36" s="125"/>
      <c r="B36" s="98" t="s">
        <v>133</v>
      </c>
      <c r="C36" s="87" t="s">
        <v>134</v>
      </c>
      <c r="D36" s="85" t="s">
        <v>90</v>
      </c>
      <c r="E36" s="72">
        <v>747.6747152</v>
      </c>
      <c r="F36" s="71">
        <v>2.192752226090821</v>
      </c>
      <c r="K36" s="117">
        <v>0.10355532894562722</v>
      </c>
      <c r="L36" s="117">
        <v>2.2963075550364485</v>
      </c>
    </row>
    <row r="37" spans="1:12" ht="11.25">
      <c r="A37" s="125"/>
      <c r="B37" s="98" t="s">
        <v>135</v>
      </c>
      <c r="C37" s="87" t="s">
        <v>136</v>
      </c>
      <c r="D37" s="85" t="s">
        <v>90</v>
      </c>
      <c r="E37" s="72">
        <v>1548.1</v>
      </c>
      <c r="F37" s="71">
        <v>33.55316971146013</v>
      </c>
      <c r="K37" s="117">
        <v>1.5845883019957738</v>
      </c>
      <c r="L37" s="117">
        <v>35.13775801345588</v>
      </c>
    </row>
    <row r="38" spans="1:6" ht="11.25">
      <c r="A38" s="125"/>
      <c r="B38" s="98" t="s">
        <v>137</v>
      </c>
      <c r="C38" s="87" t="s">
        <v>138</v>
      </c>
      <c r="D38" s="85" t="s">
        <v>90</v>
      </c>
      <c r="E38" s="72">
        <v>21501.39</v>
      </c>
      <c r="F38" s="71">
        <v>23422.9</v>
      </c>
    </row>
    <row r="39" spans="1:6" ht="11.25">
      <c r="A39" s="125"/>
      <c r="B39" s="98" t="s">
        <v>139</v>
      </c>
      <c r="C39" s="87" t="s">
        <v>140</v>
      </c>
      <c r="D39" s="85" t="s">
        <v>141</v>
      </c>
      <c r="E39" s="72">
        <v>6</v>
      </c>
      <c r="F39" s="71">
        <v>1</v>
      </c>
    </row>
    <row r="40" spans="1:12" ht="22.5">
      <c r="A40" s="125"/>
      <c r="B40" s="98" t="s">
        <v>142</v>
      </c>
      <c r="C40" s="87" t="s">
        <v>143</v>
      </c>
      <c r="D40" s="85" t="s">
        <v>90</v>
      </c>
      <c r="E40" s="72">
        <v>526.4</v>
      </c>
      <c r="F40" s="71">
        <v>7.511405398448279</v>
      </c>
      <c r="K40" s="117">
        <v>0.3547350437614168</v>
      </c>
      <c r="L40" s="117">
        <v>7.866140442209695</v>
      </c>
    </row>
    <row r="41" spans="1:6" ht="33.75">
      <c r="A41" s="125"/>
      <c r="B41" s="98" t="s">
        <v>144</v>
      </c>
      <c r="C41" s="87" t="s">
        <v>145</v>
      </c>
      <c r="D41" s="85" t="s">
        <v>90</v>
      </c>
      <c r="E41" s="72"/>
      <c r="F41" s="71"/>
    </row>
    <row r="42" spans="1:6" ht="22.5">
      <c r="A42" s="110" t="s">
        <v>169</v>
      </c>
      <c r="B42" s="101" t="s">
        <v>44</v>
      </c>
      <c r="C42" s="84" t="s">
        <v>146</v>
      </c>
      <c r="D42" s="85" t="s">
        <v>90</v>
      </c>
      <c r="E42" s="118">
        <v>-15.201</v>
      </c>
      <c r="F42" s="118">
        <v>-55.52907741508254</v>
      </c>
    </row>
    <row r="43" spans="1:7" ht="56.25">
      <c r="A43" s="110" t="s">
        <v>170</v>
      </c>
      <c r="B43" s="101" t="s">
        <v>47</v>
      </c>
      <c r="C43" s="84" t="s">
        <v>147</v>
      </c>
      <c r="D43" s="85" t="s">
        <v>90</v>
      </c>
      <c r="E43" s="118">
        <v>-12.6675</v>
      </c>
      <c r="F43" s="118"/>
      <c r="G43" s="1" t="s">
        <v>188</v>
      </c>
    </row>
    <row r="44" spans="1:6" ht="22.5">
      <c r="A44" s="110" t="s">
        <v>171</v>
      </c>
      <c r="B44" s="101" t="s">
        <v>71</v>
      </c>
      <c r="C44" s="84" t="s">
        <v>148</v>
      </c>
      <c r="D44" s="85" t="s">
        <v>90</v>
      </c>
      <c r="E44" s="71">
        <v>450</v>
      </c>
      <c r="F44" s="71">
        <v>157.9000000000001</v>
      </c>
    </row>
    <row r="45" spans="1:6" ht="11.25">
      <c r="A45" s="110" t="s">
        <v>172</v>
      </c>
      <c r="B45" s="101" t="s">
        <v>72</v>
      </c>
      <c r="C45" s="84" t="s">
        <v>149</v>
      </c>
      <c r="D45" s="85" t="s">
        <v>150</v>
      </c>
      <c r="E45" s="119">
        <v>37.918</v>
      </c>
      <c r="F45" s="119">
        <v>33.107</v>
      </c>
    </row>
    <row r="46" spans="1:6" ht="22.5">
      <c r="A46" s="110" t="s">
        <v>173</v>
      </c>
      <c r="B46" s="101" t="s">
        <v>73</v>
      </c>
      <c r="C46" s="84" t="s">
        <v>151</v>
      </c>
      <c r="D46" s="85" t="s">
        <v>150</v>
      </c>
      <c r="E46" s="71"/>
      <c r="F46" s="71"/>
    </row>
    <row r="47" spans="1:6" ht="11.25">
      <c r="A47" s="110" t="s">
        <v>174</v>
      </c>
      <c r="B47" s="101" t="s">
        <v>74</v>
      </c>
      <c r="C47" s="84" t="s">
        <v>152</v>
      </c>
      <c r="D47" s="85" t="s">
        <v>150</v>
      </c>
      <c r="E47" s="119">
        <v>37.918</v>
      </c>
      <c r="F47" s="119">
        <v>33.107</v>
      </c>
    </row>
    <row r="48" spans="1:6" ht="22.5">
      <c r="A48" s="126" t="s">
        <v>175</v>
      </c>
      <c r="B48" s="101" t="s">
        <v>75</v>
      </c>
      <c r="C48" s="90" t="s">
        <v>153</v>
      </c>
      <c r="D48" s="85" t="s">
        <v>154</v>
      </c>
      <c r="E48" s="71">
        <v>10.899999999999999</v>
      </c>
      <c r="F48" s="71">
        <v>10.899999999999999</v>
      </c>
    </row>
    <row r="49" spans="1:6" ht="22.5">
      <c r="A49" s="127"/>
      <c r="B49" s="101" t="s">
        <v>76</v>
      </c>
      <c r="C49" s="90" t="s">
        <v>155</v>
      </c>
      <c r="D49" s="85" t="s">
        <v>154</v>
      </c>
      <c r="E49" s="71">
        <v>0.5</v>
      </c>
      <c r="F49" s="71">
        <v>0.5</v>
      </c>
    </row>
    <row r="50" spans="1:6" ht="11.25">
      <c r="A50" s="126" t="s">
        <v>176</v>
      </c>
      <c r="B50" s="101" t="s">
        <v>77</v>
      </c>
      <c r="C50" s="90" t="s">
        <v>156</v>
      </c>
      <c r="D50" s="85" t="s">
        <v>157</v>
      </c>
      <c r="E50" s="71">
        <v>1</v>
      </c>
      <c r="F50" s="71">
        <v>1</v>
      </c>
    </row>
    <row r="51" spans="1:6" ht="11.25">
      <c r="A51" s="127"/>
      <c r="B51" s="101" t="s">
        <v>78</v>
      </c>
      <c r="C51" s="90" t="s">
        <v>158</v>
      </c>
      <c r="D51" s="85" t="s">
        <v>157</v>
      </c>
      <c r="E51" s="71"/>
      <c r="F51" s="71"/>
    </row>
    <row r="52" spans="1:6" ht="22.5">
      <c r="A52" s="110" t="s">
        <v>177</v>
      </c>
      <c r="B52" s="101" t="s">
        <v>79</v>
      </c>
      <c r="C52" s="91" t="s">
        <v>159</v>
      </c>
      <c r="D52" s="92" t="s">
        <v>141</v>
      </c>
      <c r="E52" s="71">
        <v>6</v>
      </c>
      <c r="F52" s="71">
        <v>6</v>
      </c>
    </row>
    <row r="53" spans="1:6" ht="12" thickBot="1">
      <c r="A53" s="110"/>
      <c r="B53" s="101" t="s">
        <v>80</v>
      </c>
      <c r="C53" s="93" t="s">
        <v>70</v>
      </c>
      <c r="D53" s="94"/>
      <c r="E53" s="73"/>
      <c r="F53" s="73"/>
    </row>
  </sheetData>
  <sheetProtection/>
  <mergeCells count="5">
    <mergeCell ref="A10:A41"/>
    <mergeCell ref="A48:A49"/>
    <mergeCell ref="A50:A51"/>
    <mergeCell ref="E8:F8"/>
    <mergeCell ref="B4:F4"/>
  </mergeCells>
  <dataValidations count="3">
    <dataValidation type="textLength" operator="lessThanOrEqual" allowBlank="1" showInputMessage="1" showErrorMessage="1" sqref="E53:F53">
      <formula1>300</formula1>
    </dataValidation>
    <dataValidation type="decimal" allowBlank="1" showInputMessage="1" showErrorMessage="1" sqref="E9:F52">
      <formula1>-999999999</formula1>
      <formula2>999999999999</formula2>
    </dataValidation>
    <dataValidation type="list" allowBlank="1" showInputMessage="1" showErrorMessage="1" sqref="E8:F8">
      <formula1>kind_of_activity</formula1>
    </dataValidation>
  </dataValidations>
  <printOptions/>
  <pageMargins left="0" right="0" top="0" bottom="0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6.7109375" style="1" customWidth="1"/>
    <col min="2" max="2" width="9.421875" style="1" customWidth="1"/>
    <col min="3" max="3" width="50.7109375" style="1" customWidth="1"/>
    <col min="4" max="4" width="37.57421875" style="1" customWidth="1"/>
    <col min="5" max="16384" width="9.140625" style="1" customWidth="1"/>
  </cols>
  <sheetData>
    <row r="1" spans="1:4" ht="12" customHeight="1">
      <c r="A1" s="95" t="s">
        <v>180</v>
      </c>
      <c r="D1" s="106" t="s">
        <v>184</v>
      </c>
    </row>
    <row r="3" s="96" customFormat="1" ht="11.25"/>
    <row r="4" spans="1:20" ht="39.75" customHeight="1">
      <c r="A4" s="6"/>
      <c r="B4" s="123" t="s">
        <v>197</v>
      </c>
      <c r="C4" s="124"/>
      <c r="D4" s="133"/>
      <c r="E4" s="7"/>
      <c r="F4" s="7"/>
      <c r="G4" s="7"/>
      <c r="H4" s="7"/>
      <c r="I4" s="7"/>
      <c r="J4" s="7"/>
      <c r="K4" s="7"/>
      <c r="L4" s="7"/>
      <c r="M4" s="8"/>
      <c r="N4" s="8"/>
      <c r="O4" s="8"/>
      <c r="P4" s="8"/>
      <c r="Q4" s="8"/>
      <c r="R4" s="8"/>
      <c r="S4" s="8"/>
      <c r="T4" s="8"/>
    </row>
    <row r="5" spans="1:20" ht="12" thickBot="1">
      <c r="A5" s="6"/>
      <c r="B5" s="2"/>
      <c r="C5" s="2"/>
      <c r="D5" s="2"/>
      <c r="E5" s="4"/>
      <c r="F5" s="4"/>
      <c r="G5" s="4"/>
      <c r="H5" s="4"/>
      <c r="I5" s="4"/>
      <c r="J5" s="4"/>
      <c r="K5" s="4"/>
      <c r="L5" s="4"/>
      <c r="M5" s="8"/>
      <c r="N5" s="8"/>
      <c r="O5" s="8"/>
      <c r="P5" s="8"/>
      <c r="Q5" s="8"/>
      <c r="R5" s="8"/>
      <c r="S5" s="8"/>
      <c r="T5" s="8"/>
    </row>
    <row r="6" spans="1:20" ht="23.25" customHeight="1" thickBot="1">
      <c r="A6" s="69" t="s">
        <v>181</v>
      </c>
      <c r="B6" s="52" t="s">
        <v>0</v>
      </c>
      <c r="C6" s="53" t="s">
        <v>1</v>
      </c>
      <c r="D6" s="54" t="s">
        <v>182</v>
      </c>
      <c r="E6" s="4"/>
      <c r="F6" s="4"/>
      <c r="G6" s="4"/>
      <c r="H6" s="4"/>
      <c r="I6" s="4"/>
      <c r="J6" s="4"/>
      <c r="K6" s="4"/>
      <c r="L6" s="4"/>
      <c r="M6" s="8"/>
      <c r="N6" s="8"/>
      <c r="O6" s="8"/>
      <c r="P6" s="8"/>
      <c r="Q6" s="8"/>
      <c r="R6" s="8"/>
      <c r="S6" s="8"/>
      <c r="T6" s="8"/>
    </row>
    <row r="7" spans="1:20" ht="12" thickBot="1">
      <c r="A7" s="102"/>
      <c r="B7" s="104">
        <v>1</v>
      </c>
      <c r="C7" s="56">
        <f>B7+1</f>
        <v>2</v>
      </c>
      <c r="D7" s="57">
        <f>C7+1</f>
        <v>3</v>
      </c>
      <c r="E7" s="4"/>
      <c r="F7" s="4"/>
      <c r="G7" s="4"/>
      <c r="H7" s="4"/>
      <c r="I7" s="4"/>
      <c r="J7" s="4"/>
      <c r="K7" s="4"/>
      <c r="L7" s="4"/>
      <c r="M7" s="8"/>
      <c r="N7" s="8"/>
      <c r="O7" s="8"/>
      <c r="P7" s="8"/>
      <c r="Q7" s="8"/>
      <c r="R7" s="8"/>
      <c r="S7" s="8"/>
      <c r="T7" s="8"/>
    </row>
    <row r="8" spans="1:4" ht="33.75">
      <c r="A8" s="99" t="s">
        <v>166</v>
      </c>
      <c r="B8" s="100">
        <v>1</v>
      </c>
      <c r="C8" s="59" t="s">
        <v>49</v>
      </c>
      <c r="D8" s="60">
        <v>0</v>
      </c>
    </row>
    <row r="9" spans="1:4" ht="33.75">
      <c r="A9" s="134" t="s">
        <v>167</v>
      </c>
      <c r="B9" s="100">
        <v>2</v>
      </c>
      <c r="C9" s="59" t="s">
        <v>50</v>
      </c>
      <c r="D9" s="61">
        <f>SUM(D10:D16)</f>
        <v>0</v>
      </c>
    </row>
    <row r="10" spans="1:4" ht="11.25">
      <c r="A10" s="134"/>
      <c r="B10" s="100" t="s">
        <v>36</v>
      </c>
      <c r="C10" s="62" t="s">
        <v>51</v>
      </c>
      <c r="D10" s="63">
        <v>0</v>
      </c>
    </row>
    <row r="11" spans="1:4" ht="11.25">
      <c r="A11" s="134"/>
      <c r="B11" s="100" t="s">
        <v>38</v>
      </c>
      <c r="C11" s="62" t="s">
        <v>52</v>
      </c>
      <c r="D11" s="63">
        <v>0</v>
      </c>
    </row>
    <row r="12" spans="1:4" ht="11.25">
      <c r="A12" s="134"/>
      <c r="B12" s="100" t="s">
        <v>40</v>
      </c>
      <c r="C12" s="62" t="s">
        <v>53</v>
      </c>
      <c r="D12" s="63">
        <v>0</v>
      </c>
    </row>
    <row r="13" spans="1:4" ht="11.25">
      <c r="A13" s="134"/>
      <c r="B13" s="100" t="s">
        <v>54</v>
      </c>
      <c r="C13" s="62" t="s">
        <v>55</v>
      </c>
      <c r="D13" s="63">
        <v>0</v>
      </c>
    </row>
    <row r="14" spans="1:4" ht="11.25">
      <c r="A14" s="134"/>
      <c r="B14" s="100" t="s">
        <v>56</v>
      </c>
      <c r="C14" s="62" t="s">
        <v>57</v>
      </c>
      <c r="D14" s="63">
        <v>0</v>
      </c>
    </row>
    <row r="15" spans="1:4" ht="11.25">
      <c r="A15" s="134"/>
      <c r="B15" s="100" t="s">
        <v>58</v>
      </c>
      <c r="C15" s="62" t="s">
        <v>59</v>
      </c>
      <c r="D15" s="63">
        <v>0</v>
      </c>
    </row>
    <row r="16" spans="1:4" ht="11.25">
      <c r="A16" s="134"/>
      <c r="B16" s="100" t="s">
        <v>60</v>
      </c>
      <c r="C16" s="62" t="s">
        <v>61</v>
      </c>
      <c r="D16" s="63">
        <v>0</v>
      </c>
    </row>
    <row r="17" spans="1:4" ht="56.25">
      <c r="A17" s="134" t="s">
        <v>168</v>
      </c>
      <c r="B17" s="100" t="s">
        <v>42</v>
      </c>
      <c r="C17" s="59" t="s">
        <v>62</v>
      </c>
      <c r="D17" s="61">
        <f>SUM(D18:D24)</f>
        <v>0</v>
      </c>
    </row>
    <row r="18" spans="1:4" ht="11.25">
      <c r="A18" s="134"/>
      <c r="B18" s="100" t="s">
        <v>63</v>
      </c>
      <c r="C18" s="62" t="s">
        <v>51</v>
      </c>
      <c r="D18" s="63">
        <v>0</v>
      </c>
    </row>
    <row r="19" spans="1:4" ht="11.25">
      <c r="A19" s="134"/>
      <c r="B19" s="100" t="s">
        <v>64</v>
      </c>
      <c r="C19" s="62" t="s">
        <v>52</v>
      </c>
      <c r="D19" s="63">
        <v>0</v>
      </c>
    </row>
    <row r="20" spans="1:4" ht="11.25">
      <c r="A20" s="134"/>
      <c r="B20" s="100" t="s">
        <v>65</v>
      </c>
      <c r="C20" s="62" t="s">
        <v>53</v>
      </c>
      <c r="D20" s="63">
        <v>0</v>
      </c>
    </row>
    <row r="21" spans="1:4" ht="11.25">
      <c r="A21" s="134"/>
      <c r="B21" s="100" t="s">
        <v>66</v>
      </c>
      <c r="C21" s="62" t="s">
        <v>55</v>
      </c>
      <c r="D21" s="63">
        <v>0</v>
      </c>
    </row>
    <row r="22" spans="1:4" ht="11.25">
      <c r="A22" s="134"/>
      <c r="B22" s="100" t="s">
        <v>67</v>
      </c>
      <c r="C22" s="62" t="s">
        <v>57</v>
      </c>
      <c r="D22" s="63">
        <v>0</v>
      </c>
    </row>
    <row r="23" spans="1:4" ht="11.25">
      <c r="A23" s="134"/>
      <c r="B23" s="100" t="s">
        <v>68</v>
      </c>
      <c r="C23" s="64" t="s">
        <v>59</v>
      </c>
      <c r="D23" s="65">
        <v>0</v>
      </c>
    </row>
    <row r="24" spans="1:4" ht="11.25">
      <c r="A24" s="134"/>
      <c r="B24" s="98" t="s">
        <v>69</v>
      </c>
      <c r="C24" s="64" t="s">
        <v>61</v>
      </c>
      <c r="D24" s="65">
        <v>0</v>
      </c>
    </row>
    <row r="25" spans="1:4" ht="12" thickBot="1">
      <c r="A25" s="58"/>
      <c r="B25" s="66" t="s">
        <v>44</v>
      </c>
      <c r="C25" s="67" t="s">
        <v>70</v>
      </c>
      <c r="D25" s="68"/>
    </row>
  </sheetData>
  <sheetProtection/>
  <mergeCells count="3">
    <mergeCell ref="B4:D4"/>
    <mergeCell ref="A9:A16"/>
    <mergeCell ref="A17:A24"/>
  </mergeCells>
  <dataValidations count="3">
    <dataValidation type="textLength" allowBlank="1" showInputMessage="1" showErrorMessage="1" sqref="D25">
      <formula1>0</formula1>
      <formula2>500</formula2>
    </dataValidation>
    <dataValidation type="whole" allowBlank="1" showInputMessage="1" showErrorMessage="1" sqref="D9:D24">
      <formula1>0</formula1>
      <formula2>999999999999</formula2>
    </dataValidation>
    <dataValidation type="decimal" allowBlank="1" showInputMessage="1" showErrorMessage="1" sqref="D8">
      <formula1>0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5" sqref="A5:C5"/>
    </sheetView>
  </sheetViews>
  <sheetFormatPr defaultColWidth="9.140625" defaultRowHeight="15"/>
  <cols>
    <col min="1" max="1" width="6.8515625" style="1" customWidth="1"/>
    <col min="2" max="2" width="50.7109375" style="1" customWidth="1"/>
    <col min="3" max="3" width="40.7109375" style="1" customWidth="1"/>
    <col min="4" max="16384" width="9.140625" style="1" customWidth="1"/>
  </cols>
  <sheetData>
    <row r="1" spans="1:3" ht="11.25">
      <c r="A1" s="95" t="s">
        <v>183</v>
      </c>
      <c r="C1" s="106" t="s">
        <v>184</v>
      </c>
    </row>
    <row r="3" spans="1:3" ht="11.25">
      <c r="A3" s="5"/>
      <c r="B3" s="5"/>
      <c r="C3" s="103"/>
    </row>
    <row r="5" spans="1:17" ht="38.25" customHeight="1">
      <c r="A5" s="123" t="s">
        <v>196</v>
      </c>
      <c r="B5" s="124"/>
      <c r="C5" s="133"/>
      <c r="D5" s="7"/>
      <c r="E5" s="7"/>
      <c r="F5" s="7"/>
      <c r="G5" s="7"/>
      <c r="H5" s="7"/>
      <c r="I5" s="7"/>
      <c r="J5" s="8"/>
      <c r="K5" s="8"/>
      <c r="L5" s="8"/>
      <c r="M5" s="8"/>
      <c r="N5" s="8"/>
      <c r="O5" s="8"/>
      <c r="P5" s="8"/>
      <c r="Q5" s="8"/>
    </row>
    <row r="6" spans="1:17" ht="12" thickBot="1">
      <c r="A6" s="2"/>
      <c r="B6" s="2"/>
      <c r="C6" s="2"/>
      <c r="D6" s="4"/>
      <c r="E6" s="4"/>
      <c r="F6" s="4"/>
      <c r="G6" s="4"/>
      <c r="H6" s="4"/>
      <c r="I6" s="4"/>
      <c r="J6" s="8"/>
      <c r="K6" s="8"/>
      <c r="L6" s="8"/>
      <c r="M6" s="8"/>
      <c r="N6" s="8"/>
      <c r="O6" s="8"/>
      <c r="P6" s="8"/>
      <c r="Q6" s="8"/>
    </row>
    <row r="7" spans="1:17" ht="23.25" thickBot="1">
      <c r="A7" s="52" t="s">
        <v>0</v>
      </c>
      <c r="B7" s="53" t="s">
        <v>1</v>
      </c>
      <c r="C7" s="54" t="s">
        <v>3</v>
      </c>
      <c r="D7" s="4"/>
      <c r="E7" s="4"/>
      <c r="F7" s="4"/>
      <c r="G7" s="4"/>
      <c r="H7" s="4"/>
      <c r="I7" s="4"/>
      <c r="J7" s="8"/>
      <c r="K7" s="8"/>
      <c r="L7" s="8"/>
      <c r="M7" s="8"/>
      <c r="N7" s="8"/>
      <c r="O7" s="8"/>
      <c r="P7" s="8"/>
      <c r="Q7" s="8"/>
    </row>
    <row r="8" spans="1:17" ht="12" thickBot="1">
      <c r="A8" s="55">
        <v>1</v>
      </c>
      <c r="B8" s="56">
        <f>A8+1</f>
        <v>2</v>
      </c>
      <c r="C8" s="57">
        <f>B8+1</f>
        <v>3</v>
      </c>
      <c r="D8" s="4"/>
      <c r="E8" s="4"/>
      <c r="F8" s="4"/>
      <c r="G8" s="4"/>
      <c r="H8" s="4"/>
      <c r="I8" s="4"/>
      <c r="J8" s="8"/>
      <c r="K8" s="8"/>
      <c r="L8" s="8"/>
      <c r="M8" s="8"/>
      <c r="N8" s="8"/>
      <c r="O8" s="8"/>
      <c r="P8" s="8"/>
      <c r="Q8" s="8"/>
    </row>
    <row r="9" spans="1:17" ht="22.5">
      <c r="A9" s="74">
        <v>1</v>
      </c>
      <c r="B9" s="59" t="s">
        <v>81</v>
      </c>
      <c r="C9" s="63">
        <v>0</v>
      </c>
      <c r="D9" s="4"/>
      <c r="E9" s="4"/>
      <c r="F9" s="4"/>
      <c r="G9" s="4"/>
      <c r="H9" s="4"/>
      <c r="I9" s="4"/>
      <c r="J9" s="8"/>
      <c r="K9" s="8"/>
      <c r="L9" s="8"/>
      <c r="M9" s="8"/>
      <c r="N9" s="8"/>
      <c r="O9" s="8"/>
      <c r="P9" s="8"/>
      <c r="Q9" s="8"/>
    </row>
    <row r="10" spans="1:3" ht="22.5">
      <c r="A10" s="75">
        <v>2</v>
      </c>
      <c r="B10" s="59" t="s">
        <v>82</v>
      </c>
      <c r="C10" s="63">
        <v>0</v>
      </c>
    </row>
    <row r="11" spans="1:3" ht="22.5">
      <c r="A11" s="76">
        <v>3</v>
      </c>
      <c r="B11" s="70" t="s">
        <v>83</v>
      </c>
      <c r="C11" s="65">
        <v>0</v>
      </c>
    </row>
    <row r="12" spans="1:3" ht="33.75">
      <c r="A12" s="76">
        <v>4</v>
      </c>
      <c r="B12" s="70" t="s">
        <v>84</v>
      </c>
      <c r="C12" s="65">
        <v>0</v>
      </c>
    </row>
    <row r="13" spans="1:3" ht="22.5">
      <c r="A13" s="77">
        <v>5</v>
      </c>
      <c r="B13" s="78" t="s">
        <v>85</v>
      </c>
      <c r="C13" s="65">
        <v>0</v>
      </c>
    </row>
    <row r="14" spans="1:3" ht="23.25" thickBot="1">
      <c r="A14" s="79">
        <v>6</v>
      </c>
      <c r="B14" s="80" t="s">
        <v>86</v>
      </c>
      <c r="C14" s="81">
        <v>0</v>
      </c>
    </row>
    <row r="15" spans="1:3" ht="11.25">
      <c r="A15" s="49"/>
      <c r="B15" s="50"/>
      <c r="C15" s="51"/>
    </row>
    <row r="19" spans="2:3" ht="11.25">
      <c r="B19" s="135"/>
      <c r="C19" s="135"/>
    </row>
    <row r="20" spans="2:3" ht="11.25">
      <c r="B20" s="135"/>
      <c r="C20" s="135"/>
    </row>
  </sheetData>
  <sheetProtection/>
  <mergeCells count="2">
    <mergeCell ref="A5:C5"/>
    <mergeCell ref="B19:C20"/>
  </mergeCells>
  <dataValidations count="1">
    <dataValidation type="whole" allowBlank="1" showInputMessage="1" showErrorMessage="1" sqref="C9:C14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В.В.</dc:creator>
  <cp:keywords/>
  <dc:description/>
  <cp:lastModifiedBy>Александров В.В.</cp:lastModifiedBy>
  <cp:lastPrinted>2011-04-20T15:56:03Z</cp:lastPrinted>
  <dcterms:created xsi:type="dcterms:W3CDTF">2010-12-06T09:10:43Z</dcterms:created>
  <dcterms:modified xsi:type="dcterms:W3CDTF">2011-04-21T05:02:37Z</dcterms:modified>
  <cp:category/>
  <cp:version/>
  <cp:contentType/>
  <cp:contentStatus/>
</cp:coreProperties>
</file>