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050" tabRatio="694" activeTab="1"/>
  </bookViews>
  <sheets>
    <sheet name="Тарифы" sheetId="1" r:id="rId1"/>
    <sheet name="Показатели фин.хоз. план 2010" sheetId="2" r:id="rId2"/>
    <sheet name="Показатели фин.хоз. факт 2010" sheetId="3" r:id="rId3"/>
    <sheet name="Характеристики товара(услуги)" sheetId="4" r:id="rId4"/>
    <sheet name="Доступ к товару( услуге)" sheetId="5" r:id="rId5"/>
  </sheets>
  <externalReferences>
    <externalReference r:id="rId8"/>
    <externalReference r:id="rId9"/>
    <externalReference r:id="rId10"/>
  </externalReferences>
  <definedNames>
    <definedName name="kind_of_activity">'[1]TEHSHEET'!$B$19:$B$21</definedName>
  </definedNames>
  <calcPr fullCalcOnLoad="1"/>
</workbook>
</file>

<file path=xl/sharedStrings.xml><?xml version="1.0" encoding="utf-8"?>
<sst xmlns="http://schemas.openxmlformats.org/spreadsheetml/2006/main" count="382" uniqueCount="259">
  <si>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</si>
  <si>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</si>
  <si>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</si>
  <si>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</si>
  <si>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</si>
  <si>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</si>
  <si>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</si>
  <si>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</si>
  <si>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1</t>
  </si>
  <si>
    <t>Утвержденные тарифы на водоотведение, в том числе:</t>
  </si>
  <si>
    <t>1.1</t>
  </si>
  <si>
    <t>Население:</t>
  </si>
  <si>
    <t>1.1.1</t>
  </si>
  <si>
    <t>одноставочный</t>
  </si>
  <si>
    <t>руб./куб. м</t>
  </si>
  <si>
    <t>1.1.2</t>
  </si>
  <si>
    <t>двухставочный:</t>
  </si>
  <si>
    <t>1.1.2.1</t>
  </si>
  <si>
    <t>ставка платы за водоотведение</t>
  </si>
  <si>
    <t>1.1.2.2</t>
  </si>
  <si>
    <t>ставка платы за содержание системы водоотведения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</si>
  <si>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</si>
  <si>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</si>
  <si>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</si>
  <si>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</si>
  <si>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</si>
  <si>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</si>
  <si>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</si>
  <si>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</si>
  <si>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</si>
  <si>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</si>
  <si>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</si>
  <si>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</si>
  <si>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</si>
  <si>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2</t>
  </si>
  <si>
    <t>Утвержденная надбавка к ценам (тарифам) на водоотведение для потребителей, в том числе:</t>
  </si>
  <si>
    <t>2.1</t>
  </si>
  <si>
    <t>Утвержденная надбавка к ценам (тарифам) на водоотведение для населения</t>
  </si>
  <si>
    <t>2.2</t>
  </si>
  <si>
    <t>Утвержденная надбавка к ценам (тарифам) на водоотведение для бюджетных потребителей</t>
  </si>
  <si>
    <t>2.3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</si>
  <si>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</si>
  <si>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</si>
  <si>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</si>
  <si>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</si>
  <si>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</si>
  <si>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</si>
  <si>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</si>
  <si>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</si>
  <si>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</si>
  <si>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</si>
  <si>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</si>
  <si>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</si>
  <si>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</si>
  <si>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</si>
  <si>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</si>
  <si>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</si>
  <si>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</si>
  <si>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</si>
  <si>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</si>
  <si>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</si>
  <si>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</si>
  <si>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</si>
  <si>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</si>
  <si>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</si>
  <si>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</si>
  <si>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</si>
  <si>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</si>
  <si>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</si>
  <si>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</si>
  <si>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</si>
  <si>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</si>
  <si>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</si>
  <si>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</si>
  <si>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</si>
  <si>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</si>
  <si>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</si>
  <si>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</si>
  <si>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</si>
  <si>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</si>
  <si>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</si>
  <si>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</si>
  <si>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</si>
  <si>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</si>
  <si>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</si>
  <si>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</si>
  <si>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</si>
  <si>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</si>
  <si>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</si>
  <si>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</si>
  <si>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</si>
  <si>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</si>
  <si>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</si>
  <si>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</si>
  <si>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</si>
  <si>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</si>
  <si>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</si>
  <si>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</si>
  <si>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</si>
  <si>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</si>
  <si>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</si>
  <si>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</si>
  <si>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</si>
  <si>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</si>
  <si>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</si>
  <si>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</si>
  <si>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</si>
  <si>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</si>
  <si>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</si>
  <si>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</si>
  <si>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</si>
  <si>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</si>
  <si>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</si>
  <si>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</si>
  <si>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</si>
  <si>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</si>
  <si>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</si>
  <si>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</si>
  <si>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</si>
  <si>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</si>
  <si>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</si>
  <si>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</si>
  <si>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</si>
  <si>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</si>
  <si>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</si>
  <si>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</si>
  <si>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</si>
  <si>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</si>
  <si>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</si>
  <si>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</si>
  <si>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</si>
  <si>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</si>
  <si>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</si>
  <si>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</si>
  <si>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</si>
  <si>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</si>
  <si>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</si>
  <si>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</si>
  <si>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</si>
  <si>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</si>
  <si>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</si>
  <si>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</si>
  <si>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</si>
  <si>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</si>
  <si>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</si>
  <si>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</si>
  <si>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</si>
  <si>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</si>
  <si>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</si>
  <si>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</si>
  <si>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</si>
  <si>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</si>
  <si>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</si>
  <si>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</si>
  <si>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</si>
  <si>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</si>
  <si>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</si>
  <si>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</si>
  <si>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</si>
  <si>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</si>
  <si>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</si>
  <si>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</si>
  <si>
    <t>ПЭУ</t>
  </si>
  <si>
    <t>п.45 Стандарта раскрытия информации</t>
  </si>
  <si>
    <t>п.47 Стандарта раскрытия информации</t>
  </si>
  <si>
    <t>а</t>
  </si>
  <si>
    <t>б</t>
  </si>
  <si>
    <t>в</t>
  </si>
  <si>
    <t>г</t>
  </si>
  <si>
    <t>д</t>
  </si>
  <si>
    <t>е</t>
  </si>
  <si>
    <t>з</t>
  </si>
  <si>
    <t>и</t>
  </si>
  <si>
    <t>к</t>
  </si>
  <si>
    <t>л</t>
  </si>
  <si>
    <t>м</t>
  </si>
  <si>
    <t>Фактические</t>
  </si>
  <si>
    <t>н</t>
  </si>
  <si>
    <t>п.47</t>
  </si>
  <si>
    <t>Оказание услуг в сфере водоотведения и очистки сточных вод</t>
  </si>
  <si>
    <t>п.48 Стандарта раскрытия информации</t>
  </si>
  <si>
    <t>п.48</t>
  </si>
  <si>
    <t>Значение (фактические)</t>
  </si>
  <si>
    <t>п.51 Стандарта раскрытия информации</t>
  </si>
  <si>
    <t>ВОДООТВЕДЕНИЕ</t>
  </si>
  <si>
    <t>Исполнители</t>
  </si>
  <si>
    <t>№ п/п в Стандарте</t>
  </si>
  <si>
    <t>ЦЭО/ЦЭиЭС</t>
  </si>
  <si>
    <t>1 год</t>
  </si>
  <si>
    <t>Управление по тарифному регулированию Мурманской области</t>
  </si>
  <si>
    <t>известь негашеная</t>
  </si>
  <si>
    <t>Информация об основных показателях финансово-хозяйственной деятельности ОАО "Кольская ГМК" пл. Мончегорск, включая структуру основных производственных затрат (в части регулируемой деятельности)</t>
  </si>
  <si>
    <t>1.01.2010г</t>
  </si>
  <si>
    <t>39/3 от 16.11.2009г</t>
  </si>
  <si>
    <t>валовая прибыль (убыток) от продажи товаров и услуг по регулируемому виду деятельности</t>
  </si>
  <si>
    <t xml:space="preserve">Фактические за 2010г </t>
  </si>
  <si>
    <t>Информация о тарифах на услуги ОАО "Кольская ГМК" по водоотведению на 2010год пл. Мончегорск</t>
  </si>
  <si>
    <r>
      <t xml:space="preserve">п.47 </t>
    </r>
    <r>
      <rPr>
        <sz val="11"/>
        <rFont val="Times New Roman"/>
        <family val="1"/>
      </rPr>
      <t>(б,в,г,е)</t>
    </r>
  </si>
  <si>
    <t>Структура основных производственных затрат в расчете тарифа на услуги по водоотведению, оказываемые ОАО "Кольская ГМК" для потребителей пл. Мончегорск</t>
  </si>
  <si>
    <t>Статьи затрат</t>
  </si>
  <si>
    <t>Един. Измер.</t>
  </si>
  <si>
    <t>2010утв</t>
  </si>
  <si>
    <t>2009отч.</t>
  </si>
  <si>
    <t>утвержденный от 16.11.2009 г. на 2010 г.</t>
  </si>
  <si>
    <t xml:space="preserve"> факт за 2009 г.</t>
  </si>
  <si>
    <t>пояснения</t>
  </si>
  <si>
    <t>планов. смета</t>
  </si>
  <si>
    <t>фактич. смета</t>
  </si>
  <si>
    <t>ож. смета</t>
  </si>
  <si>
    <t>всего, тыс.руб</t>
  </si>
  <si>
    <r>
      <t>в руб на 1 м</t>
    </r>
    <r>
      <rPr>
        <vertAlign val="superscript"/>
        <sz val="10"/>
        <rFont val="Times New Roman"/>
        <family val="1"/>
      </rPr>
      <t>3</t>
    </r>
  </si>
  <si>
    <t>I.</t>
  </si>
  <si>
    <t xml:space="preserve">Объем реализации  </t>
  </si>
  <si>
    <r>
      <t xml:space="preserve">тм </t>
    </r>
    <r>
      <rPr>
        <vertAlign val="superscript"/>
        <sz val="10"/>
        <rFont val="Times New Roman"/>
        <family val="1"/>
      </rPr>
      <t>3</t>
    </r>
  </si>
  <si>
    <t xml:space="preserve"> в т.ч. сторонним потреб.</t>
  </si>
  <si>
    <t>"-"</t>
  </si>
  <si>
    <t>II.</t>
  </si>
  <si>
    <t>Расходы по реализации:</t>
  </si>
  <si>
    <t>Плата за забор воды и сброс сточных вод</t>
  </si>
  <si>
    <t>Материалы</t>
  </si>
  <si>
    <t>тыс.руб</t>
  </si>
  <si>
    <t>электроэнергия:</t>
  </si>
  <si>
    <t xml:space="preserve">Электроэнергия </t>
  </si>
  <si>
    <t>В тарифе на 2010г: 1206 тыс.квтч, по 1136 руб/т.квтч</t>
  </si>
  <si>
    <t xml:space="preserve">Воздух </t>
  </si>
  <si>
    <t>Фактически за 2009г:1022,6 тыс.руб, по 1010 руб/т.квтч</t>
  </si>
  <si>
    <t>Затраты на оплату труда</t>
  </si>
  <si>
    <t xml:space="preserve"> в т.ч. на оплату труда технологов</t>
  </si>
  <si>
    <t>Страховые взносы</t>
  </si>
  <si>
    <t>информация по основным фондам:</t>
  </si>
  <si>
    <t>Амортизация</t>
  </si>
  <si>
    <t>В тарифе на 2010г:стоим ОФ 154339,6 т.р, ввод 27309 т.р, выбытие 557,3 т.р</t>
  </si>
  <si>
    <t>Ареда Д ОАО "Печенгабыт"</t>
  </si>
  <si>
    <t>Выполнение ремонтных работ</t>
  </si>
  <si>
    <t>Фактически за 2009г: стоим ОФ 151440 т.р, ввод 27309 т.р, выбытие 1065,7 т.р</t>
  </si>
  <si>
    <t>Прочие прямые расходы</t>
  </si>
  <si>
    <t xml:space="preserve">          материалы</t>
  </si>
  <si>
    <t xml:space="preserve">         услуги цехов</t>
  </si>
  <si>
    <t xml:space="preserve">        прочие расходы</t>
  </si>
  <si>
    <t>Общепроизводственные расходы</t>
  </si>
  <si>
    <t>Итого цеховая себестоимость</t>
  </si>
  <si>
    <t>в т.ч. товарной продукции</t>
  </si>
  <si>
    <t>Общехозяйственные расходы тов.выпуска</t>
  </si>
  <si>
    <t>Процент общехозяйственных расходов</t>
  </si>
  <si>
    <t>%</t>
  </si>
  <si>
    <t>Производственная себестоимость тов. продукции</t>
  </si>
  <si>
    <r>
      <t>Производст. себестоим ,  1м</t>
    </r>
    <r>
      <rPr>
        <b/>
        <i/>
        <vertAlign val="superscript"/>
        <sz val="11"/>
        <rFont val="Times New Roman"/>
        <family val="1"/>
      </rPr>
      <t>з</t>
    </r>
  </si>
  <si>
    <r>
      <t>руб/ м</t>
    </r>
    <r>
      <rPr>
        <b/>
        <vertAlign val="superscript"/>
        <sz val="8"/>
        <rFont val="Times New Roman"/>
        <family val="1"/>
      </rPr>
      <t>з</t>
    </r>
  </si>
  <si>
    <t>Прибыль+(убытки"-") от реализации</t>
  </si>
  <si>
    <t>Рентабельность% ( - убытки %)</t>
  </si>
  <si>
    <t>III.</t>
  </si>
  <si>
    <t>Выручка от реализации товарной продукции :</t>
  </si>
  <si>
    <t xml:space="preserve">Тариф на передачу 1 м3 </t>
  </si>
  <si>
    <t>руб/ мз</t>
  </si>
  <si>
    <t>коэфф отнесения затрат на сторонних</t>
  </si>
  <si>
    <t>амортиз на тов</t>
  </si>
  <si>
    <t xml:space="preserve">Инвестиции по факту 2008г=29473т.р. На сторонних = </t>
  </si>
  <si>
    <t>амортизация на сторонних</t>
  </si>
  <si>
    <t>инв из прибыли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</si>
</sst>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"/>
    <numFmt numFmtId="168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9"/>
      <color indexed="16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b/>
      <vertAlign val="superscript"/>
      <sz val="8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 indent="1"/>
      <protection/>
    </xf>
    <xf numFmtId="0" fontId="2" fillId="0" borderId="19" xfId="0" applyFont="1" applyBorder="1" applyAlignment="1" applyProtection="1">
      <alignment horizontal="left" vertical="center" wrapText="1" indent="2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left" vertical="center" wrapText="1" indent="2"/>
      <protection/>
    </xf>
    <xf numFmtId="0" fontId="2" fillId="0" borderId="19" xfId="0" applyFont="1" applyBorder="1" applyAlignment="1" applyProtection="1">
      <alignment horizontal="left" vertical="center" wrapText="1" indent="3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right" vertical="top"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3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left" vertical="center" wrapText="1" indent="1"/>
      <protection/>
    </xf>
    <xf numFmtId="3" fontId="2" fillId="35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left" vertical="center" wrapText="1" indent="1"/>
      <protection/>
    </xf>
    <xf numFmtId="3" fontId="2" fillId="35" borderId="27" xfId="0" applyNumberFormat="1" applyFont="1" applyFill="1" applyBorder="1" applyAlignment="1" applyProtection="1">
      <alignment horizontal="center" vertical="center"/>
      <protection locked="0"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left" vertical="center" wrapText="1" indent="1"/>
      <protection/>
    </xf>
    <xf numFmtId="49" fontId="2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vertical="center" wrapText="1"/>
      <protection/>
    </xf>
    <xf numFmtId="4" fontId="2" fillId="35" borderId="27" xfId="0" applyNumberFormat="1" applyFont="1" applyFill="1" applyBorder="1" applyAlignment="1" applyProtection="1">
      <alignment horizontal="center" vertical="center"/>
      <protection locked="0"/>
    </xf>
    <xf numFmtId="4" fontId="2" fillId="35" borderId="25" xfId="0" applyNumberFormat="1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vertical="center" wrapText="1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 applyProtection="1">
      <alignment vertical="center" wrapText="1"/>
      <protection/>
    </xf>
    <xf numFmtId="0" fontId="2" fillId="33" borderId="34" xfId="0" applyFont="1" applyFill="1" applyBorder="1" applyAlignment="1" applyProtection="1">
      <alignment horizontal="left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" fillId="33" borderId="35" xfId="0" applyFont="1" applyFill="1" applyBorder="1" applyAlignment="1" applyProtection="1">
      <alignment horizontal="left" vertical="center" wrapText="1"/>
      <protection/>
    </xf>
    <xf numFmtId="0" fontId="2" fillId="33" borderId="35" xfId="0" applyFont="1" applyFill="1" applyBorder="1" applyAlignment="1" applyProtection="1">
      <alignment horizontal="center" vertical="center" wrapText="1"/>
      <protection/>
    </xf>
    <xf numFmtId="4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3" borderId="35" xfId="0" applyFont="1" applyFill="1" applyBorder="1" applyAlignment="1" applyProtection="1">
      <alignment horizontal="left" vertical="center" wrapText="1" indent="1"/>
      <protection/>
    </xf>
    <xf numFmtId="0" fontId="2" fillId="33" borderId="35" xfId="0" applyFont="1" applyFill="1" applyBorder="1" applyAlignment="1" applyProtection="1">
      <alignment horizontal="left" vertical="center" wrapText="1" indent="2"/>
      <protection/>
    </xf>
    <xf numFmtId="0" fontId="2" fillId="33" borderId="35" xfId="0" applyFont="1" applyFill="1" applyBorder="1" applyAlignment="1" applyProtection="1">
      <alignment horizontal="left" vertical="center" wrapText="1" indent="3"/>
      <protection/>
    </xf>
    <xf numFmtId="0" fontId="2" fillId="33" borderId="35" xfId="0" applyFont="1" applyFill="1" applyBorder="1" applyAlignment="1" applyProtection="1">
      <alignment vertical="center" wrapText="1"/>
      <protection/>
    </xf>
    <xf numFmtId="0" fontId="2" fillId="33" borderId="36" xfId="0" applyFont="1" applyFill="1" applyBorder="1" applyAlignment="1" applyProtection="1">
      <alignment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3" fontId="2" fillId="35" borderId="37" xfId="0" applyNumberFormat="1" applyFont="1" applyFill="1" applyBorder="1" applyAlignment="1" applyProtection="1">
      <alignment horizontal="center" vertical="center"/>
      <protection locked="0"/>
    </xf>
    <xf numFmtId="0" fontId="2" fillId="33" borderId="38" xfId="0" applyFont="1" applyFill="1" applyBorder="1" applyAlignment="1" applyProtection="1">
      <alignment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35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9" fontId="2" fillId="33" borderId="40" xfId="0" applyNumberFormat="1" applyFont="1" applyFill="1" applyBorder="1" applyAlignment="1" applyProtection="1">
      <alignment horizontal="center" vertical="center"/>
      <protection/>
    </xf>
    <xf numFmtId="49" fontId="2" fillId="33" borderId="41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/>
      <protection/>
    </xf>
    <xf numFmtId="49" fontId="2" fillId="33" borderId="19" xfId="0" applyNumberFormat="1" applyFont="1" applyFill="1" applyBorder="1" applyAlignment="1" applyProtection="1">
      <alignment horizontal="center" vertical="center"/>
      <protection/>
    </xf>
    <xf numFmtId="49" fontId="2" fillId="33" borderId="26" xfId="0" applyNumberFormat="1" applyFont="1" applyFill="1" applyBorder="1" applyAlignment="1" applyProtection="1">
      <alignment horizontal="center" vertical="center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 applyProtection="1">
      <alignment horizont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3" fontId="3" fillId="35" borderId="26" xfId="0" applyNumberFormat="1" applyFont="1" applyFill="1" applyBorder="1" applyAlignment="1" applyProtection="1">
      <alignment horizontal="center" wrapText="1"/>
      <protection/>
    </xf>
    <xf numFmtId="4" fontId="2" fillId="34" borderId="25" xfId="0" applyNumberFormat="1" applyFont="1" applyFill="1" applyBorder="1" applyAlignment="1" applyProtection="1">
      <alignment horizontal="center" vertical="center"/>
      <protection locked="0"/>
    </xf>
    <xf numFmtId="3" fontId="2" fillId="34" borderId="25" xfId="0" applyNumberFormat="1" applyFont="1" applyFill="1" applyBorder="1" applyAlignment="1" applyProtection="1">
      <alignment horizontal="center" vertical="center"/>
      <protection locked="0"/>
    </xf>
    <xf numFmtId="4" fontId="2" fillId="34" borderId="27" xfId="0" applyNumberFormat="1" applyFont="1" applyFill="1" applyBorder="1" applyAlignment="1" applyProtection="1">
      <alignment horizontal="center" vertical="center"/>
      <protection locked="0"/>
    </xf>
    <xf numFmtId="165" fontId="2" fillId="34" borderId="25" xfId="0" applyNumberFormat="1" applyFont="1" applyFill="1" applyBorder="1" applyAlignment="1" applyProtection="1">
      <alignment horizontal="center" vertical="center"/>
      <protection locked="0"/>
    </xf>
    <xf numFmtId="168" fontId="2" fillId="34" borderId="25" xfId="0" applyNumberFormat="1" applyFont="1" applyFill="1" applyBorder="1" applyAlignment="1" applyProtection="1">
      <alignment horizontal="center" vertical="center"/>
      <protection/>
    </xf>
    <xf numFmtId="168" fontId="2" fillId="34" borderId="27" xfId="0" applyNumberFormat="1" applyFont="1" applyFill="1" applyBorder="1" applyAlignment="1" applyProtection="1">
      <alignment horizontal="center" vertical="center"/>
      <protection locked="0"/>
    </xf>
    <xf numFmtId="165" fontId="2" fillId="35" borderId="25" xfId="0" applyNumberFormat="1" applyFont="1" applyFill="1" applyBorder="1" applyAlignment="1" applyProtection="1">
      <alignment horizontal="center" vertical="center"/>
      <protection locked="0"/>
    </xf>
    <xf numFmtId="0" fontId="3" fillId="36" borderId="35" xfId="0" applyFont="1" applyFill="1" applyBorder="1" applyAlignment="1" applyProtection="1">
      <alignment horizontal="center" vertical="center" wrapText="1"/>
      <protection/>
    </xf>
    <xf numFmtId="0" fontId="3" fillId="36" borderId="44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3" fillId="36" borderId="41" xfId="0" applyFont="1" applyFill="1" applyBorder="1" applyAlignment="1" applyProtection="1">
      <alignment horizontal="center" vertical="center" wrapText="1"/>
      <protection/>
    </xf>
    <xf numFmtId="4" fontId="2" fillId="35" borderId="34" xfId="0" applyNumberFormat="1" applyFont="1" applyFill="1" applyBorder="1" applyAlignment="1" applyProtection="1">
      <alignment horizontal="center" vertical="center" wrapText="1"/>
      <protection locked="0"/>
    </xf>
    <xf numFmtId="4" fontId="2" fillId="35" borderId="4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4" fillId="0" borderId="0" xfId="54" applyFont="1" applyAlignment="1">
      <alignment horizontal="center" vertical="center" wrapText="1"/>
      <protection/>
    </xf>
    <xf numFmtId="0" fontId="26" fillId="0" borderId="0" xfId="54" applyFont="1" applyAlignment="1">
      <alignment horizontal="center" wrapText="1"/>
      <protection/>
    </xf>
    <xf numFmtId="0" fontId="27" fillId="0" borderId="0" xfId="54" applyFont="1">
      <alignment/>
      <protection/>
    </xf>
    <xf numFmtId="0" fontId="26" fillId="0" borderId="0" xfId="54" applyFont="1" applyAlignment="1" applyProtection="1">
      <alignment horizontal="center"/>
      <protection locked="0"/>
    </xf>
    <xf numFmtId="0" fontId="26" fillId="0" borderId="0" xfId="54" applyFont="1" applyAlignment="1" applyProtection="1">
      <alignment horizontal="center"/>
      <protection locked="0"/>
    </xf>
    <xf numFmtId="0" fontId="28" fillId="0" borderId="0" xfId="54" applyFont="1" applyBorder="1">
      <alignment/>
      <protection/>
    </xf>
    <xf numFmtId="0" fontId="28" fillId="0" borderId="47" xfId="54" applyFont="1" applyBorder="1">
      <alignment/>
      <protection/>
    </xf>
    <xf numFmtId="0" fontId="28" fillId="0" borderId="0" xfId="54" applyFont="1" applyAlignment="1">
      <alignment horizontal="center"/>
      <protection/>
    </xf>
    <xf numFmtId="0" fontId="28" fillId="0" borderId="0" xfId="54" applyFont="1">
      <alignment/>
      <protection/>
    </xf>
    <xf numFmtId="0" fontId="28" fillId="0" borderId="0" xfId="54" applyFont="1" applyBorder="1" applyAlignment="1">
      <alignment horizontal="center"/>
      <protection/>
    </xf>
    <xf numFmtId="0" fontId="29" fillId="0" borderId="48" xfId="54" applyFont="1" applyBorder="1" applyAlignment="1">
      <alignment horizontal="center" vertical="center" wrapText="1"/>
      <protection/>
    </xf>
    <xf numFmtId="0" fontId="29" fillId="0" borderId="49" xfId="54" applyFont="1" applyBorder="1" applyAlignment="1">
      <alignment horizontal="center" vertical="center"/>
      <protection/>
    </xf>
    <xf numFmtId="0" fontId="29" fillId="0" borderId="13" xfId="54" applyFont="1" applyBorder="1" applyAlignment="1">
      <alignment horizontal="center" vertical="center" wrapText="1"/>
      <protection/>
    </xf>
    <xf numFmtId="0" fontId="29" fillId="0" borderId="50" xfId="54" applyFont="1" applyBorder="1" applyAlignment="1" applyProtection="1">
      <alignment horizontal="center" wrapText="1"/>
      <protection locked="0"/>
    </xf>
    <xf numFmtId="0" fontId="29" fillId="0" borderId="16" xfId="54" applyFont="1" applyBorder="1" applyAlignment="1" applyProtection="1">
      <alignment horizontal="center" wrapText="1"/>
      <protection locked="0"/>
    </xf>
    <xf numFmtId="0" fontId="24" fillId="0" borderId="51" xfId="54" applyFont="1" applyBorder="1" applyAlignment="1">
      <alignment horizontal="center" vertical="center" wrapText="1"/>
      <protection/>
    </xf>
    <xf numFmtId="0" fontId="24" fillId="0" borderId="43" xfId="54" applyFont="1" applyBorder="1" applyAlignment="1">
      <alignment horizontal="center" vertical="center" wrapText="1"/>
      <protection/>
    </xf>
    <xf numFmtId="0" fontId="24" fillId="0" borderId="51" xfId="54" applyFont="1" applyBorder="1" applyAlignment="1" applyProtection="1">
      <alignment horizontal="center" vertical="center" wrapText="1"/>
      <protection locked="0"/>
    </xf>
    <xf numFmtId="0" fontId="24" fillId="0" borderId="43" xfId="54" applyFont="1" applyBorder="1" applyAlignment="1" applyProtection="1">
      <alignment horizontal="center" vertical="center" wrapText="1"/>
      <protection locked="0"/>
    </xf>
    <xf numFmtId="0" fontId="27" fillId="0" borderId="52" xfId="54" applyFont="1" applyBorder="1" applyAlignment="1">
      <alignment horizontal="center"/>
      <protection/>
    </xf>
    <xf numFmtId="0" fontId="29" fillId="0" borderId="53" xfId="54" applyFont="1" applyBorder="1" applyAlignment="1">
      <alignment horizontal="center" vertical="center" wrapText="1"/>
      <protection/>
    </xf>
    <xf numFmtId="0" fontId="29" fillId="0" borderId="54" xfId="54" applyFont="1" applyBorder="1" applyAlignment="1">
      <alignment horizontal="center" vertical="center"/>
      <protection/>
    </xf>
    <xf numFmtId="0" fontId="29" fillId="0" borderId="22" xfId="54" applyFont="1" applyBorder="1" applyAlignment="1">
      <alignment horizontal="center" vertical="center" wrapText="1"/>
      <protection/>
    </xf>
    <xf numFmtId="0" fontId="29" fillId="0" borderId="47" xfId="54" applyFont="1" applyBorder="1" applyAlignment="1" applyProtection="1">
      <alignment horizontal="center" vertical="center" wrapText="1"/>
      <protection locked="0"/>
    </xf>
    <xf numFmtId="0" fontId="29" fillId="0" borderId="22" xfId="54" applyFont="1" applyBorder="1" applyAlignment="1" applyProtection="1">
      <alignment horizontal="center" vertical="center" wrapText="1"/>
      <protection locked="0"/>
    </xf>
    <xf numFmtId="0" fontId="27" fillId="0" borderId="15" xfId="54" applyFont="1" applyBorder="1" applyAlignment="1" applyProtection="1">
      <alignment horizontal="center" vertical="center" wrapText="1"/>
      <protection locked="0"/>
    </xf>
    <xf numFmtId="0" fontId="27" fillId="0" borderId="55" xfId="54" applyFont="1" applyBorder="1" applyAlignment="1" applyProtection="1">
      <alignment horizontal="center" vertical="center" wrapText="1"/>
      <protection locked="0"/>
    </xf>
    <xf numFmtId="0" fontId="27" fillId="0" borderId="51" xfId="54" applyFont="1" applyBorder="1" applyAlignment="1" applyProtection="1">
      <alignment horizontal="center" vertical="center" wrapText="1"/>
      <protection locked="0"/>
    </xf>
    <xf numFmtId="0" fontId="27" fillId="0" borderId="17" xfId="54" applyFont="1" applyBorder="1" applyAlignment="1" applyProtection="1">
      <alignment horizontal="center" vertical="center" wrapText="1"/>
      <protection locked="0"/>
    </xf>
    <xf numFmtId="0" fontId="27" fillId="0" borderId="48" xfId="54" applyFont="1" applyBorder="1">
      <alignment/>
      <protection/>
    </xf>
    <xf numFmtId="0" fontId="27" fillId="0" borderId="56" xfId="54" applyFont="1" applyBorder="1" applyAlignment="1">
      <alignment horizontal="center"/>
      <protection/>
    </xf>
    <xf numFmtId="0" fontId="31" fillId="0" borderId="57" xfId="54" applyFont="1" applyBorder="1" applyAlignment="1">
      <alignment wrapText="1"/>
      <protection/>
    </xf>
    <xf numFmtId="0" fontId="27" fillId="0" borderId="58" xfId="54" applyFont="1" applyBorder="1" applyAlignment="1">
      <alignment horizontal="center"/>
      <protection/>
    </xf>
    <xf numFmtId="167" fontId="27" fillId="0" borderId="59" xfId="54" applyNumberFormat="1" applyFont="1" applyBorder="1" applyAlignment="1" applyProtection="1">
      <alignment horizontal="center"/>
      <protection locked="0"/>
    </xf>
    <xf numFmtId="167" fontId="27" fillId="0" borderId="60" xfId="54" applyNumberFormat="1" applyFont="1" applyBorder="1" applyAlignment="1" applyProtection="1">
      <alignment horizontal="center"/>
      <protection locked="0"/>
    </xf>
    <xf numFmtId="1" fontId="27" fillId="0" borderId="61" xfId="54" applyNumberFormat="1" applyFont="1" applyFill="1" applyBorder="1" applyAlignment="1">
      <alignment horizontal="center"/>
      <protection/>
    </xf>
    <xf numFmtId="1" fontId="27" fillId="0" borderId="62" xfId="54" applyNumberFormat="1" applyFont="1" applyFill="1" applyBorder="1" applyAlignment="1">
      <alignment horizontal="center"/>
      <protection/>
    </xf>
    <xf numFmtId="0" fontId="27" fillId="0" borderId="63" xfId="54" applyFont="1" applyBorder="1">
      <alignment/>
      <protection/>
    </xf>
    <xf numFmtId="0" fontId="32" fillId="0" borderId="64" xfId="54" applyFont="1" applyBorder="1" applyAlignment="1">
      <alignment horizontal="center"/>
      <protection/>
    </xf>
    <xf numFmtId="0" fontId="31" fillId="0" borderId="65" xfId="54" applyFont="1" applyBorder="1" applyAlignment="1">
      <alignment wrapText="1"/>
      <protection/>
    </xf>
    <xf numFmtId="0" fontId="32" fillId="0" borderId="66" xfId="54" applyFont="1" applyBorder="1" applyAlignment="1">
      <alignment horizontal="center"/>
      <protection/>
    </xf>
    <xf numFmtId="167" fontId="32" fillId="0" borderId="67" xfId="54" applyNumberFormat="1" applyFont="1" applyBorder="1" applyAlignment="1" applyProtection="1">
      <alignment horizontal="center"/>
      <protection locked="0"/>
    </xf>
    <xf numFmtId="167" fontId="32" fillId="0" borderId="68" xfId="54" applyNumberFormat="1" applyFont="1" applyBorder="1" applyAlignment="1" applyProtection="1">
      <alignment horizontal="center"/>
      <protection locked="0"/>
    </xf>
    <xf numFmtId="167" fontId="32" fillId="0" borderId="69" xfId="54" applyNumberFormat="1" applyFont="1" applyFill="1" applyBorder="1" applyAlignment="1">
      <alignment horizontal="center"/>
      <protection/>
    </xf>
    <xf numFmtId="167" fontId="32" fillId="0" borderId="70" xfId="54" applyNumberFormat="1" applyFont="1" applyFill="1" applyBorder="1" applyAlignment="1">
      <alignment horizontal="center"/>
      <protection/>
    </xf>
    <xf numFmtId="0" fontId="27" fillId="0" borderId="64" xfId="54" applyFont="1" applyBorder="1" applyAlignment="1">
      <alignment horizontal="center"/>
      <protection/>
    </xf>
    <xf numFmtId="0" fontId="31" fillId="0" borderId="65" xfId="54" applyFont="1" applyBorder="1" applyAlignment="1">
      <alignment horizontal="left"/>
      <protection/>
    </xf>
    <xf numFmtId="0" fontId="31" fillId="0" borderId="66" xfId="54" applyFont="1" applyBorder="1" applyAlignment="1">
      <alignment horizontal="center"/>
      <protection/>
    </xf>
    <xf numFmtId="0" fontId="31" fillId="0" borderId="67" xfId="54" applyFont="1" applyBorder="1" applyAlignment="1">
      <alignment horizontal="center"/>
      <protection/>
    </xf>
    <xf numFmtId="0" fontId="31" fillId="0" borderId="68" xfId="54" applyFont="1" applyBorder="1" applyAlignment="1">
      <alignment horizontal="center"/>
      <protection/>
    </xf>
    <xf numFmtId="0" fontId="31" fillId="0" borderId="69" xfId="54" applyFont="1" applyFill="1" applyBorder="1" applyAlignment="1">
      <alignment horizontal="center"/>
      <protection/>
    </xf>
    <xf numFmtId="0" fontId="31" fillId="0" borderId="70" xfId="54" applyFont="1" applyFill="1" applyBorder="1" applyAlignment="1">
      <alignment horizontal="center"/>
      <protection/>
    </xf>
    <xf numFmtId="0" fontId="27" fillId="0" borderId="65" xfId="54" applyFont="1" applyBorder="1" applyAlignment="1">
      <alignment wrapText="1"/>
      <protection/>
    </xf>
    <xf numFmtId="0" fontId="27" fillId="0" borderId="66" xfId="54" applyFont="1" applyBorder="1" applyAlignment="1">
      <alignment horizontal="center" wrapText="1"/>
      <protection/>
    </xf>
    <xf numFmtId="167" fontId="33" fillId="0" borderId="67" xfId="54" applyNumberFormat="1" applyFont="1" applyFill="1" applyBorder="1" applyAlignment="1">
      <alignment horizontal="center"/>
      <protection/>
    </xf>
    <xf numFmtId="167" fontId="33" fillId="0" borderId="68" xfId="54" applyNumberFormat="1" applyFont="1" applyFill="1" applyBorder="1" applyAlignment="1">
      <alignment horizontal="center"/>
      <protection/>
    </xf>
    <xf numFmtId="0" fontId="27" fillId="0" borderId="69" xfId="54" applyFont="1" applyFill="1" applyBorder="1" applyAlignment="1">
      <alignment horizontal="center"/>
      <protection/>
    </xf>
    <xf numFmtId="0" fontId="27" fillId="0" borderId="70" xfId="54" applyFont="1" applyFill="1" applyBorder="1" applyAlignment="1">
      <alignment horizontal="center"/>
      <protection/>
    </xf>
    <xf numFmtId="0" fontId="27" fillId="0" borderId="65" xfId="54" applyFont="1" applyFill="1" applyBorder="1" applyAlignment="1">
      <alignment wrapText="1"/>
      <protection/>
    </xf>
    <xf numFmtId="0" fontId="34" fillId="0" borderId="66" xfId="54" applyFont="1" applyFill="1" applyBorder="1" applyAlignment="1">
      <alignment horizontal="center"/>
      <protection/>
    </xf>
    <xf numFmtId="167" fontId="27" fillId="0" borderId="69" xfId="54" applyNumberFormat="1" applyFont="1" applyFill="1" applyBorder="1" applyAlignment="1">
      <alignment horizontal="center"/>
      <protection/>
    </xf>
    <xf numFmtId="167" fontId="27" fillId="0" borderId="70" xfId="54" applyNumberFormat="1" applyFont="1" applyFill="1" applyBorder="1" applyAlignment="1">
      <alignment horizontal="center"/>
      <protection/>
    </xf>
    <xf numFmtId="0" fontId="35" fillId="0" borderId="63" xfId="54" applyFont="1" applyBorder="1">
      <alignment/>
      <protection/>
    </xf>
    <xf numFmtId="1" fontId="27" fillId="0" borderId="69" xfId="54" applyNumberFormat="1" applyFont="1" applyFill="1" applyBorder="1" applyAlignment="1">
      <alignment horizontal="center"/>
      <protection/>
    </xf>
    <xf numFmtId="1" fontId="33" fillId="0" borderId="68" xfId="54" applyNumberFormat="1" applyFont="1" applyFill="1" applyBorder="1" applyAlignment="1">
      <alignment horizontal="center"/>
      <protection/>
    </xf>
    <xf numFmtId="0" fontId="27" fillId="0" borderId="65" xfId="54" applyFont="1" applyFill="1" applyBorder="1" applyAlignment="1">
      <alignment horizontal="left" vertical="center" wrapText="1"/>
      <protection/>
    </xf>
    <xf numFmtId="167" fontId="27" fillId="0" borderId="69" xfId="54" applyNumberFormat="1" applyFont="1" applyFill="1" applyBorder="1" applyAlignment="1" applyProtection="1">
      <alignment horizontal="center"/>
      <protection locked="0"/>
    </xf>
    <xf numFmtId="0" fontId="27" fillId="0" borderId="64" xfId="54" applyFont="1" applyFill="1" applyBorder="1" applyAlignment="1">
      <alignment horizontal="center"/>
      <protection/>
    </xf>
    <xf numFmtId="167" fontId="33" fillId="0" borderId="68" xfId="54" applyNumberFormat="1" applyFont="1" applyFill="1" applyBorder="1" applyAlignment="1" applyProtection="1">
      <alignment horizontal="center"/>
      <protection locked="0"/>
    </xf>
    <xf numFmtId="0" fontId="29" fillId="0" borderId="64" xfId="54" applyFont="1" applyBorder="1" applyAlignment="1">
      <alignment horizontal="center"/>
      <protection/>
    </xf>
    <xf numFmtId="0" fontId="24" fillId="0" borderId="65" xfId="54" applyFont="1" applyBorder="1" applyAlignment="1">
      <alignment horizontal="center" wrapText="1"/>
      <protection/>
    </xf>
    <xf numFmtId="0" fontId="36" fillId="0" borderId="66" xfId="54" applyFont="1" applyBorder="1" applyAlignment="1">
      <alignment horizontal="center"/>
      <protection/>
    </xf>
    <xf numFmtId="167" fontId="29" fillId="0" borderId="71" xfId="54" applyNumberFormat="1" applyFont="1" applyFill="1" applyBorder="1" applyAlignment="1">
      <alignment horizontal="center"/>
      <protection/>
    </xf>
    <xf numFmtId="167" fontId="37" fillId="0" borderId="68" xfId="54" applyNumberFormat="1" applyFont="1" applyFill="1" applyBorder="1" applyAlignment="1">
      <alignment horizontal="center"/>
      <protection/>
    </xf>
    <xf numFmtId="167" fontId="24" fillId="0" borderId="69" xfId="54" applyNumberFormat="1" applyFont="1" applyFill="1" applyBorder="1" applyAlignment="1">
      <alignment horizontal="center"/>
      <protection/>
    </xf>
    <xf numFmtId="167" fontId="24" fillId="0" borderId="72" xfId="54" applyNumberFormat="1" applyFont="1" applyFill="1" applyBorder="1" applyAlignment="1">
      <alignment horizontal="center"/>
      <protection/>
    </xf>
    <xf numFmtId="167" fontId="24" fillId="0" borderId="65" xfId="54" applyNumberFormat="1" applyFont="1" applyFill="1" applyBorder="1" applyAlignment="1">
      <alignment horizontal="center"/>
      <protection/>
    </xf>
    <xf numFmtId="167" fontId="24" fillId="0" borderId="70" xfId="54" applyNumberFormat="1" applyFont="1" applyFill="1" applyBorder="1" applyAlignment="1">
      <alignment horizontal="center"/>
      <protection/>
    </xf>
    <xf numFmtId="0" fontId="24" fillId="0" borderId="64" xfId="54" applyFont="1" applyFill="1" applyBorder="1" applyAlignment="1">
      <alignment horizontal="center"/>
      <protection/>
    </xf>
    <xf numFmtId="0" fontId="24" fillId="0" borderId="65" xfId="54" applyFont="1" applyFill="1" applyBorder="1" applyAlignment="1">
      <alignment horizontal="left"/>
      <protection/>
    </xf>
    <xf numFmtId="0" fontId="36" fillId="0" borderId="66" xfId="54" applyFont="1" applyFill="1" applyBorder="1" applyAlignment="1">
      <alignment horizontal="center"/>
      <protection/>
    </xf>
    <xf numFmtId="0" fontId="38" fillId="0" borderId="67" xfId="54" applyFont="1" applyFill="1" applyBorder="1" applyAlignment="1">
      <alignment horizontal="center"/>
      <protection/>
    </xf>
    <xf numFmtId="0" fontId="38" fillId="0" borderId="68" xfId="54" applyFont="1" applyFill="1" applyBorder="1" applyAlignment="1">
      <alignment horizontal="center"/>
      <protection/>
    </xf>
    <xf numFmtId="0" fontId="27" fillId="0" borderId="63" xfId="54" applyFont="1" applyFill="1" applyBorder="1">
      <alignment/>
      <protection/>
    </xf>
    <xf numFmtId="0" fontId="27" fillId="0" borderId="0" xfId="54" applyFont="1" applyFill="1">
      <alignment/>
      <protection/>
    </xf>
    <xf numFmtId="0" fontId="25" fillId="0" borderId="64" xfId="54" applyFont="1" applyBorder="1" applyAlignment="1">
      <alignment horizontal="center"/>
      <protection/>
    </xf>
    <xf numFmtId="0" fontId="25" fillId="0" borderId="71" xfId="54" applyFont="1" applyBorder="1" applyAlignment="1">
      <alignment wrapText="1"/>
      <protection/>
    </xf>
    <xf numFmtId="0" fontId="34" fillId="0" borderId="66" xfId="54" applyFont="1" applyBorder="1" applyAlignment="1">
      <alignment horizontal="center"/>
      <protection/>
    </xf>
    <xf numFmtId="167" fontId="39" fillId="0" borderId="67" xfId="54" applyNumberFormat="1" applyFont="1" applyBorder="1" applyAlignment="1">
      <alignment horizontal="center"/>
      <protection/>
    </xf>
    <xf numFmtId="167" fontId="39" fillId="0" borderId="68" xfId="54" applyNumberFormat="1" applyFont="1" applyBorder="1" applyAlignment="1">
      <alignment horizontal="center"/>
      <protection/>
    </xf>
    <xf numFmtId="167" fontId="25" fillId="0" borderId="69" xfId="54" applyNumberFormat="1" applyFont="1" applyFill="1" applyBorder="1" applyAlignment="1">
      <alignment horizontal="center"/>
      <protection/>
    </xf>
    <xf numFmtId="167" fontId="25" fillId="0" borderId="70" xfId="54" applyNumberFormat="1" applyFont="1" applyFill="1" applyBorder="1" applyAlignment="1">
      <alignment horizontal="center"/>
      <protection/>
    </xf>
    <xf numFmtId="0" fontId="34" fillId="0" borderId="73" xfId="54" applyFont="1" applyBorder="1" applyAlignment="1">
      <alignment horizontal="center"/>
      <protection/>
    </xf>
    <xf numFmtId="0" fontId="25" fillId="0" borderId="74" xfId="54" applyFont="1" applyBorder="1" applyAlignment="1">
      <alignment horizontal="center"/>
      <protection/>
    </xf>
    <xf numFmtId="0" fontId="25" fillId="0" borderId="75" xfId="54" applyFont="1" applyBorder="1" applyAlignment="1">
      <alignment horizontal="center"/>
      <protection/>
    </xf>
    <xf numFmtId="0" fontId="25" fillId="0" borderId="71" xfId="54" applyFont="1" applyBorder="1" applyAlignment="1">
      <alignment horizontal="center"/>
      <protection/>
    </xf>
    <xf numFmtId="3" fontId="25" fillId="0" borderId="69" xfId="54" applyNumberFormat="1" applyFont="1" applyFill="1" applyBorder="1" applyAlignment="1">
      <alignment horizontal="center"/>
      <protection/>
    </xf>
    <xf numFmtId="3" fontId="25" fillId="0" borderId="70" xfId="54" applyNumberFormat="1" applyFont="1" applyFill="1" applyBorder="1" applyAlignment="1">
      <alignment horizontal="center"/>
      <protection/>
    </xf>
    <xf numFmtId="1" fontId="25" fillId="0" borderId="69" xfId="54" applyNumberFormat="1" applyFont="1" applyFill="1" applyBorder="1" applyAlignment="1">
      <alignment horizontal="center"/>
      <protection/>
    </xf>
    <xf numFmtId="1" fontId="25" fillId="0" borderId="70" xfId="54" applyNumberFormat="1" applyFont="1" applyFill="1" applyBorder="1" applyAlignment="1">
      <alignment horizontal="center"/>
      <protection/>
    </xf>
    <xf numFmtId="0" fontId="38" fillId="0" borderId="65" xfId="54" applyFont="1" applyBorder="1" applyAlignment="1">
      <alignment wrapText="1"/>
      <protection/>
    </xf>
    <xf numFmtId="0" fontId="38" fillId="0" borderId="64" xfId="54" applyFont="1" applyBorder="1" applyAlignment="1">
      <alignment horizontal="center"/>
      <protection/>
    </xf>
    <xf numFmtId="2" fontId="38" fillId="0" borderId="67" xfId="54" applyNumberFormat="1" applyFont="1" applyBorder="1" applyAlignment="1">
      <alignment horizontal="center"/>
      <protection/>
    </xf>
    <xf numFmtId="2" fontId="38" fillId="0" borderId="68" xfId="54" applyNumberFormat="1" applyFont="1" applyBorder="1" applyAlignment="1">
      <alignment horizontal="center"/>
      <protection/>
    </xf>
    <xf numFmtId="167" fontId="38" fillId="0" borderId="69" xfId="54" applyNumberFormat="1" applyFont="1" applyFill="1" applyBorder="1" applyAlignment="1">
      <alignment horizontal="center"/>
      <protection/>
    </xf>
    <xf numFmtId="167" fontId="38" fillId="0" borderId="70" xfId="54" applyNumberFormat="1" applyFont="1" applyFill="1" applyBorder="1" applyAlignment="1">
      <alignment horizontal="center"/>
      <protection/>
    </xf>
    <xf numFmtId="0" fontId="25" fillId="0" borderId="73" xfId="54" applyFont="1" applyBorder="1" applyAlignment="1">
      <alignment horizontal="left" wrapText="1"/>
      <protection/>
    </xf>
    <xf numFmtId="167" fontId="25" fillId="0" borderId="74" xfId="54" applyNumberFormat="1" applyFont="1" applyBorder="1" applyAlignment="1">
      <alignment horizontal="center"/>
      <protection/>
    </xf>
    <xf numFmtId="167" fontId="25" fillId="0" borderId="75" xfId="54" applyNumberFormat="1" applyFont="1" applyBorder="1" applyAlignment="1">
      <alignment horizontal="center"/>
      <protection/>
    </xf>
    <xf numFmtId="167" fontId="25" fillId="0" borderId="71" xfId="54" applyNumberFormat="1" applyFont="1" applyBorder="1" applyAlignment="1">
      <alignment horizontal="center"/>
      <protection/>
    </xf>
    <xf numFmtId="0" fontId="25" fillId="0" borderId="65" xfId="54" applyFont="1" applyBorder="1" applyAlignment="1">
      <alignment wrapText="1"/>
      <protection/>
    </xf>
    <xf numFmtId="0" fontId="24" fillId="0" borderId="69" xfId="54" applyFont="1" applyBorder="1" applyAlignment="1">
      <alignment horizontal="left" wrapText="1"/>
      <protection/>
    </xf>
    <xf numFmtId="2" fontId="25" fillId="0" borderId="70" xfId="54" applyNumberFormat="1" applyFont="1" applyFill="1" applyBorder="1" applyAlignment="1">
      <alignment horizontal="center"/>
      <protection/>
    </xf>
    <xf numFmtId="0" fontId="42" fillId="0" borderId="76" xfId="54" applyFont="1" applyBorder="1" applyAlignment="1">
      <alignment horizontal="center"/>
      <protection/>
    </xf>
    <xf numFmtId="0" fontId="24" fillId="0" borderId="77" xfId="54" applyFont="1" applyBorder="1" applyAlignment="1">
      <alignment wrapText="1"/>
      <protection/>
    </xf>
    <xf numFmtId="0" fontId="36" fillId="0" borderId="78" xfId="54" applyFont="1" applyBorder="1" applyAlignment="1">
      <alignment horizontal="center"/>
      <protection/>
    </xf>
    <xf numFmtId="2" fontId="24" fillId="0" borderId="79" xfId="54" applyNumberFormat="1" applyFont="1" applyBorder="1" applyAlignment="1" applyProtection="1">
      <alignment horizontal="center"/>
      <protection locked="0"/>
    </xf>
    <xf numFmtId="2" fontId="24" fillId="0" borderId="80" xfId="54" applyNumberFormat="1" applyFont="1" applyBorder="1" applyAlignment="1" applyProtection="1">
      <alignment horizontal="center"/>
      <protection locked="0"/>
    </xf>
    <xf numFmtId="2" fontId="42" fillId="0" borderId="81" xfId="54" applyNumberFormat="1" applyFont="1" applyFill="1" applyBorder="1" applyAlignment="1" applyProtection="1">
      <alignment horizontal="center"/>
      <protection locked="0"/>
    </xf>
    <xf numFmtId="2" fontId="42" fillId="0" borderId="82" xfId="54" applyNumberFormat="1" applyFont="1" applyFill="1" applyBorder="1" applyAlignment="1" applyProtection="1">
      <alignment horizontal="center"/>
      <protection locked="0"/>
    </xf>
    <xf numFmtId="4" fontId="24" fillId="0" borderId="81" xfId="54" applyNumberFormat="1" applyFont="1" applyFill="1" applyBorder="1" applyAlignment="1" applyProtection="1">
      <alignment horizontal="center"/>
      <protection locked="0"/>
    </xf>
    <xf numFmtId="4" fontId="24" fillId="0" borderId="82" xfId="54" applyNumberFormat="1" applyFont="1" applyFill="1" applyBorder="1" applyAlignment="1" applyProtection="1">
      <alignment horizontal="center"/>
      <protection locked="0"/>
    </xf>
    <xf numFmtId="0" fontId="27" fillId="0" borderId="53" xfId="54" applyFont="1" applyBorder="1">
      <alignment/>
      <protection/>
    </xf>
    <xf numFmtId="0" fontId="25" fillId="0" borderId="0" xfId="54" applyFont="1" applyBorder="1" applyAlignment="1">
      <alignment horizontal="center"/>
      <protection/>
    </xf>
    <xf numFmtId="0" fontId="25" fillId="0" borderId="0" xfId="54" applyFont="1" applyBorder="1" applyAlignment="1">
      <alignment wrapText="1"/>
      <protection/>
    </xf>
    <xf numFmtId="0" fontId="32" fillId="0" borderId="0" xfId="54" applyFont="1">
      <alignment/>
      <protection/>
    </xf>
    <xf numFmtId="0" fontId="25" fillId="0" borderId="0" xfId="54" applyFont="1" applyBorder="1">
      <alignment/>
      <protection/>
    </xf>
    <xf numFmtId="0" fontId="43" fillId="0" borderId="0" xfId="54" applyFont="1" applyAlignme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center"/>
      <protection/>
    </xf>
    <xf numFmtId="0" fontId="25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27" fillId="0" borderId="0" xfId="54" applyFont="1" applyAlignment="1">
      <alignment horizontal="center"/>
      <protection/>
    </xf>
    <xf numFmtId="1" fontId="27" fillId="0" borderId="0" xfId="54" applyNumberFormat="1" applyFont="1" applyFill="1" applyAlignment="1">
      <alignment horizontal="center"/>
      <protection/>
    </xf>
    <xf numFmtId="0" fontId="27" fillId="0" borderId="0" xfId="54" applyFont="1" applyAlignment="1">
      <alignment wrapText="1"/>
      <protection/>
    </xf>
    <xf numFmtId="2" fontId="27" fillId="0" borderId="0" xfId="54" applyNumberFormat="1" applyFont="1" applyFill="1">
      <alignment/>
      <protection/>
    </xf>
    <xf numFmtId="167" fontId="27" fillId="0" borderId="0" xfId="54" applyNumberFormat="1" applyFont="1">
      <alignment/>
      <protection/>
    </xf>
    <xf numFmtId="0" fontId="44" fillId="0" borderId="0" xfId="54" applyFont="1">
      <alignment/>
      <protection/>
    </xf>
    <xf numFmtId="0" fontId="44" fillId="0" borderId="0" xfId="54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PBRD\PLAN\&#1056;&#1072;&#1089;&#1095;&#1077;&#1090;&#1099;\&#1056;&#1072;&#1089;&#1095;&#1077;&#1090;&#1099;%202010%20&#1075;\&#1058;&#1072;&#1088;&#1080;&#1092;&#1099;%20&#1074;%20&#1059;&#1058;&#1056;\&#1085;&#1072;%202011&#1075;%20&#1074;%20&#1050;&#1058;&#1056;%20&#1082;%201.5.10\&#1042;&#1086;&#1076;&#1072;\&#1052;&#1086;&#1085;&#1095;&#1077;&#1075;&#1086;&#1088;&#1089;&#1082;\&#1055;&#1088;&#1077;&#1076;&#1074;&#1072;&#1088;&#1080;&#1090;&#1077;&#1083;&#1100;&#1085;&#1099;&#1081;%20&#1088;&#1072;&#1089;&#1095;&#1077;&#1090;%20&#1090;&#1072;&#1088;&#1080;&#1092;&#1086;&#1074;%20&#1085;&#1072;%20&#1074;&#1086;&#1076;&#1091;%202011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LIPBRD\PLAN\&#1056;&#1072;&#1089;&#1095;&#1077;&#1090;&#1099;\&#1056;&#1072;&#1089;&#1095;&#1077;&#1090;&#1099;%202010%20&#1075;\&#1058;&#1072;&#1088;&#1080;&#1092;&#1099;%20&#1074;%20&#1059;&#1058;&#1056;\&#1085;&#1072;%202011&#1075;%20&#1074;%20&#1050;&#1058;&#1056;%20&#1082;%201.5.10\&#1042;&#1086;&#1076;&#1072;\&#1052;&#1086;&#1085;&#1095;&#1077;&#1075;&#1086;&#1088;&#1089;&#1082;\&#1091;&#1089;&#1090;&#1072;&#1085;&#1086;&#1074;&#1083;&#1077;&#1085;%20&#1085;&#1072;%202010&#1075;%20&#1074;&#1086;&#1076;&#1072;%20&#1057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2010 (2)"/>
      <sheetName val="тариф 2011"/>
      <sheetName val="тариф  09г."/>
      <sheetName val="тов.прод 2009г"/>
      <sheetName val="тов. себест.2009г"/>
      <sheetName val="фин.рез.2009"/>
      <sheetName val="показат водоснабж ЦЭС - 09-10г."/>
      <sheetName val="потери в сетях"/>
      <sheetName val="ремонты 2011 г."/>
      <sheetName val="воздух 2011  "/>
      <sheetName val="материалы  техн"/>
      <sheetName val="эл.энер.на прод 2011"/>
      <sheetName val="прочие расх.поЦВС 2011г."/>
      <sheetName val="общепроиз. расх.по ЦВС  11г."/>
      <sheetName val="Амортизация ОВиВО "/>
      <sheetName val="расчет числ."/>
      <sheetName val="ФОТ -2011"/>
      <sheetName val="поясн. к смете"/>
      <sheetName val="налог на имущ.2009 г."/>
      <sheetName val="  налог на имущ.2009факт"/>
      <sheetName val="налог на имущество2010г"/>
      <sheetName val="налог на имущество2011г "/>
      <sheetName val="РЭН 2010 г."/>
    </sheetNames>
    <sheetDataSet>
      <sheetData sheetId="3">
        <row r="7">
          <cell r="C7">
            <v>12140</v>
          </cell>
        </row>
      </sheetData>
      <sheetData sheetId="5">
        <row r="62">
          <cell r="B62">
            <v>1027602.4400000001</v>
          </cell>
          <cell r="C62">
            <v>1981173.8200000003</v>
          </cell>
          <cell r="D62">
            <v>103564.79790079899</v>
          </cell>
          <cell r="E62">
            <v>160.06751250199613</v>
          </cell>
        </row>
      </sheetData>
      <sheetData sheetId="6">
        <row r="18">
          <cell r="I18">
            <v>4474.056</v>
          </cell>
        </row>
        <row r="21">
          <cell r="I21">
            <v>84.646</v>
          </cell>
        </row>
      </sheetData>
      <sheetData sheetId="8">
        <row r="40">
          <cell r="F40">
            <v>15596.881310499999</v>
          </cell>
          <cell r="G40">
            <v>14784.3</v>
          </cell>
        </row>
      </sheetData>
      <sheetData sheetId="9">
        <row r="9">
          <cell r="F9">
            <v>8099.1</v>
          </cell>
          <cell r="I9">
            <v>7277.8</v>
          </cell>
        </row>
      </sheetData>
      <sheetData sheetId="10">
        <row r="11">
          <cell r="E11">
            <v>33772</v>
          </cell>
          <cell r="H11">
            <v>24949.1</v>
          </cell>
        </row>
      </sheetData>
      <sheetData sheetId="11">
        <row r="15">
          <cell r="F15">
            <v>1711.59159</v>
          </cell>
          <cell r="I15">
            <v>1437.9</v>
          </cell>
        </row>
      </sheetData>
      <sheetData sheetId="12">
        <row r="21">
          <cell r="G21">
            <v>23755.5421135</v>
          </cell>
          <cell r="K21">
            <v>23492.700000000004</v>
          </cell>
        </row>
      </sheetData>
      <sheetData sheetId="13">
        <row r="24">
          <cell r="G24">
            <v>5903.682810500001</v>
          </cell>
          <cell r="K24">
            <v>6527.899999999999</v>
          </cell>
        </row>
      </sheetData>
      <sheetData sheetId="14">
        <row r="18">
          <cell r="C18">
            <v>3036.1</v>
          </cell>
          <cell r="D18">
            <v>3320.5</v>
          </cell>
        </row>
      </sheetData>
      <sheetData sheetId="16">
        <row r="48">
          <cell r="G48">
            <v>22160.71</v>
          </cell>
          <cell r="H48">
            <v>18194.7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КХ"/>
      <sheetName val="МКХ (2)"/>
      <sheetName val=" Североникель доля"/>
      <sheetName val="2010"/>
    </sheetNames>
    <sheetDataSet>
      <sheetData sheetId="3">
        <row r="67">
          <cell r="D67">
            <v>217.888350328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30"/>
  <sheetViews>
    <sheetView zoomScalePageLayoutView="0" workbookViewId="0" topLeftCell="A1">
      <selection activeCell="A21" sqref="A21:IV30"/>
    </sheetView>
  </sheetViews>
  <sheetFormatPr defaultColWidth="9.140625" defaultRowHeight="12" customHeight="1" outlineLevelRow="1"/>
  <cols>
    <col min="1" max="1" width="6.8515625" style="1" customWidth="1"/>
    <col min="2" max="2" width="50.7109375" style="1" customWidth="1"/>
    <col min="3" max="3" width="15.7109375" style="1" customWidth="1"/>
    <col min="4" max="7" width="20.7109375" style="1" customWidth="1"/>
    <col min="8" max="8" width="40.7109375" style="1" customWidth="1"/>
    <col min="9" max="9" width="2.7109375" style="1" customWidth="1"/>
    <col min="10" max="16384" width="9.140625" style="1" customWidth="1"/>
  </cols>
  <sheetData>
    <row r="1" spans="1:8" ht="12" customHeight="1">
      <c r="A1" s="1" t="s">
        <v>163</v>
      </c>
      <c r="H1" s="90" t="s">
        <v>184</v>
      </c>
    </row>
    <row r="4" spans="1:24" ht="12" customHeight="1">
      <c r="A4" s="111" t="s">
        <v>196</v>
      </c>
      <c r="B4" s="112"/>
      <c r="C4" s="112"/>
      <c r="D4" s="112"/>
      <c r="E4" s="112"/>
      <c r="F4" s="112"/>
      <c r="G4" s="112"/>
      <c r="H4" s="112"/>
      <c r="I4" s="8"/>
      <c r="J4" s="8"/>
      <c r="K4" s="8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</row>
    <row r="5" spans="1:24" ht="12" customHeight="1" thickBot="1">
      <c r="A5" s="2"/>
      <c r="B5" s="2"/>
      <c r="C5" s="2"/>
      <c r="D5" s="2"/>
      <c r="E5" s="2"/>
      <c r="F5" s="2"/>
      <c r="G5" s="2"/>
      <c r="H5" s="2"/>
      <c r="I5" s="4"/>
      <c r="J5" s="4"/>
      <c r="K5" s="4"/>
      <c r="L5" s="4"/>
      <c r="M5" s="4"/>
      <c r="N5" s="4"/>
      <c r="O5" s="4"/>
      <c r="P5" s="4"/>
      <c r="Q5" s="9"/>
      <c r="R5" s="9"/>
      <c r="S5" s="9"/>
      <c r="T5" s="9"/>
      <c r="U5" s="9"/>
      <c r="V5" s="9"/>
      <c r="W5" s="9"/>
      <c r="X5" s="9"/>
    </row>
    <row r="6" spans="1:24" ht="30" customHeight="1" thickBot="1">
      <c r="A6" s="10" t="s">
        <v>0</v>
      </c>
      <c r="B6" s="11" t="s">
        <v>1</v>
      </c>
      <c r="C6" s="12" t="s">
        <v>2</v>
      </c>
      <c r="D6" s="12" t="s">
        <v>3</v>
      </c>
      <c r="E6" s="11" t="s">
        <v>4</v>
      </c>
      <c r="F6" s="11" t="s">
        <v>5</v>
      </c>
      <c r="G6" s="12" t="s">
        <v>6</v>
      </c>
      <c r="H6" s="12" t="s">
        <v>7</v>
      </c>
      <c r="I6" s="4"/>
      <c r="J6" s="4"/>
      <c r="K6" s="4"/>
      <c r="L6" s="4"/>
      <c r="M6" s="4"/>
      <c r="N6" s="4"/>
      <c r="O6" s="4"/>
      <c r="P6" s="4"/>
      <c r="Q6" s="9"/>
      <c r="R6" s="9"/>
      <c r="S6" s="9"/>
      <c r="T6" s="9"/>
      <c r="U6" s="9"/>
      <c r="V6" s="9"/>
      <c r="W6" s="9"/>
      <c r="X6" s="9"/>
    </row>
    <row r="7" spans="1:24" ht="12" customHeight="1" thickBot="1">
      <c r="A7" s="13">
        <v>1</v>
      </c>
      <c r="B7" s="14">
        <f>A7+1</f>
        <v>2</v>
      </c>
      <c r="C7" s="14">
        <v>3</v>
      </c>
      <c r="D7" s="98">
        <v>4</v>
      </c>
      <c r="E7" s="98">
        <v>5</v>
      </c>
      <c r="F7" s="98">
        <v>6</v>
      </c>
      <c r="G7" s="98">
        <v>7</v>
      </c>
      <c r="H7" s="98">
        <v>8</v>
      </c>
      <c r="I7" s="4"/>
      <c r="J7" s="4"/>
      <c r="K7" s="4"/>
      <c r="L7" s="4"/>
      <c r="M7" s="4"/>
      <c r="N7" s="4"/>
      <c r="O7" s="4"/>
      <c r="P7" s="4"/>
      <c r="Q7" s="9"/>
      <c r="R7" s="9"/>
      <c r="S7" s="9"/>
      <c r="T7" s="9"/>
      <c r="U7" s="9"/>
      <c r="V7" s="9"/>
      <c r="W7" s="9"/>
      <c r="X7" s="9"/>
    </row>
    <row r="8" spans="1:19" s="16" customFormat="1" ht="20.25" customHeight="1" hidden="1" outlineLevel="1">
      <c r="A8" s="17" t="s">
        <v>8</v>
      </c>
      <c r="B8" s="18" t="s">
        <v>9</v>
      </c>
      <c r="C8" s="19"/>
      <c r="D8" s="99"/>
      <c r="E8" s="99"/>
      <c r="F8" s="99"/>
      <c r="G8" s="99"/>
      <c r="H8" s="99"/>
      <c r="I8" s="20"/>
      <c r="J8" s="20"/>
      <c r="K8" s="20"/>
      <c r="L8" s="21"/>
      <c r="M8" s="21"/>
      <c r="N8" s="21"/>
      <c r="O8" s="21"/>
      <c r="P8" s="21"/>
      <c r="Q8" s="21"/>
      <c r="R8" s="21"/>
      <c r="S8" s="21"/>
    </row>
    <row r="9" spans="1:19" ht="12" customHeight="1" hidden="1" outlineLevel="1">
      <c r="A9" s="22" t="s">
        <v>10</v>
      </c>
      <c r="B9" s="23" t="s">
        <v>11</v>
      </c>
      <c r="C9" s="19"/>
      <c r="D9" s="99"/>
      <c r="E9" s="99"/>
      <c r="F9" s="99"/>
      <c r="G9" s="99"/>
      <c r="H9" s="99"/>
      <c r="I9" s="4"/>
      <c r="J9" s="4"/>
      <c r="K9" s="4"/>
      <c r="L9" s="9"/>
      <c r="M9" s="9"/>
      <c r="N9" s="9"/>
      <c r="O9" s="9"/>
      <c r="P9" s="9"/>
      <c r="Q9" s="9"/>
      <c r="R9" s="9"/>
      <c r="S9" s="9"/>
    </row>
    <row r="10" spans="1:19" ht="12" customHeight="1" hidden="1" outlineLevel="1">
      <c r="A10" s="22" t="s">
        <v>12</v>
      </c>
      <c r="B10" s="24" t="s">
        <v>13</v>
      </c>
      <c r="C10" s="25" t="s">
        <v>14</v>
      </c>
      <c r="D10" s="99"/>
      <c r="E10" s="99"/>
      <c r="F10" s="99"/>
      <c r="G10" s="99"/>
      <c r="H10" s="99"/>
      <c r="I10" s="4"/>
      <c r="J10" s="4"/>
      <c r="K10" s="4"/>
      <c r="L10" s="9"/>
      <c r="M10" s="9"/>
      <c r="N10" s="9"/>
      <c r="O10" s="9"/>
      <c r="P10" s="9"/>
      <c r="Q10" s="9"/>
      <c r="R10" s="9"/>
      <c r="S10" s="9"/>
    </row>
    <row r="11" spans="1:19" s="16" customFormat="1" ht="12" customHeight="1" hidden="1" outlineLevel="1">
      <c r="A11" s="26" t="s">
        <v>15</v>
      </c>
      <c r="B11" s="27" t="s">
        <v>16</v>
      </c>
      <c r="C11" s="19"/>
      <c r="D11" s="99"/>
      <c r="E11" s="99"/>
      <c r="F11" s="99"/>
      <c r="G11" s="99"/>
      <c r="H11" s="99"/>
      <c r="I11" s="20"/>
      <c r="J11" s="20"/>
      <c r="K11" s="20"/>
      <c r="L11" s="21"/>
      <c r="M11" s="21"/>
      <c r="N11" s="21"/>
      <c r="O11" s="21"/>
      <c r="P11" s="21"/>
      <c r="Q11" s="21"/>
      <c r="R11" s="21"/>
      <c r="S11" s="21"/>
    </row>
    <row r="12" spans="1:19" ht="12" customHeight="1" hidden="1" outlineLevel="1">
      <c r="A12" s="22" t="s">
        <v>17</v>
      </c>
      <c r="B12" s="28" t="s">
        <v>18</v>
      </c>
      <c r="C12" s="25" t="s">
        <v>14</v>
      </c>
      <c r="D12" s="99"/>
      <c r="E12" s="99"/>
      <c r="F12" s="99"/>
      <c r="G12" s="99"/>
      <c r="H12" s="99"/>
      <c r="I12" s="4"/>
      <c r="J12" s="4"/>
      <c r="K12" s="4"/>
      <c r="L12" s="9"/>
      <c r="M12" s="9"/>
      <c r="N12" s="9"/>
      <c r="O12" s="9"/>
      <c r="P12" s="9"/>
      <c r="Q12" s="9"/>
      <c r="R12" s="9"/>
      <c r="S12" s="9"/>
    </row>
    <row r="13" spans="1:19" ht="19.5" customHeight="1" hidden="1" outlineLevel="1">
      <c r="A13" s="22" t="s">
        <v>19</v>
      </c>
      <c r="B13" s="28" t="s">
        <v>20</v>
      </c>
      <c r="C13" s="25" t="s">
        <v>21</v>
      </c>
      <c r="D13" s="99"/>
      <c r="E13" s="99"/>
      <c r="F13" s="99"/>
      <c r="G13" s="99"/>
      <c r="H13" s="99"/>
      <c r="I13" s="4"/>
      <c r="J13" s="4"/>
      <c r="K13" s="4"/>
      <c r="L13" s="9"/>
      <c r="M13" s="9"/>
      <c r="N13" s="9"/>
      <c r="O13" s="9"/>
      <c r="P13" s="9"/>
      <c r="Q13" s="9"/>
      <c r="R13" s="9"/>
      <c r="S13" s="9"/>
    </row>
    <row r="14" spans="1:19" s="16" customFormat="1" ht="12" customHeight="1" hidden="1" outlineLevel="1">
      <c r="A14" s="26" t="s">
        <v>22</v>
      </c>
      <c r="B14" s="23" t="s">
        <v>23</v>
      </c>
      <c r="C14" s="19"/>
      <c r="D14" s="99"/>
      <c r="E14" s="99"/>
      <c r="F14" s="99"/>
      <c r="G14" s="99"/>
      <c r="H14" s="99"/>
      <c r="I14" s="20"/>
      <c r="J14" s="20"/>
      <c r="K14" s="20"/>
      <c r="L14" s="21"/>
      <c r="M14" s="21"/>
      <c r="N14" s="21"/>
      <c r="O14" s="21"/>
      <c r="P14" s="21"/>
      <c r="Q14" s="21"/>
      <c r="R14" s="21"/>
      <c r="S14" s="21"/>
    </row>
    <row r="15" spans="1:19" ht="12" customHeight="1" hidden="1" outlineLevel="1">
      <c r="A15" s="22" t="s">
        <v>24</v>
      </c>
      <c r="B15" s="24" t="s">
        <v>13</v>
      </c>
      <c r="C15" s="25" t="s">
        <v>14</v>
      </c>
      <c r="D15" s="99"/>
      <c r="E15" s="99"/>
      <c r="F15" s="99"/>
      <c r="G15" s="99"/>
      <c r="H15" s="99"/>
      <c r="I15" s="4"/>
      <c r="J15" s="4"/>
      <c r="K15" s="4"/>
      <c r="L15" s="9"/>
      <c r="M15" s="9"/>
      <c r="N15" s="9"/>
      <c r="O15" s="9"/>
      <c r="P15" s="9"/>
      <c r="Q15" s="9"/>
      <c r="R15" s="9"/>
      <c r="S15" s="9"/>
    </row>
    <row r="16" spans="1:19" s="16" customFormat="1" ht="12" customHeight="1" hidden="1" outlineLevel="1">
      <c r="A16" s="26" t="s">
        <v>25</v>
      </c>
      <c r="B16" s="27" t="s">
        <v>16</v>
      </c>
      <c r="C16" s="19"/>
      <c r="D16" s="99"/>
      <c r="E16" s="99"/>
      <c r="F16" s="99"/>
      <c r="G16" s="99"/>
      <c r="H16" s="99"/>
      <c r="I16" s="20"/>
      <c r="J16" s="20"/>
      <c r="K16" s="20"/>
      <c r="L16" s="21"/>
      <c r="M16" s="21"/>
      <c r="N16" s="21"/>
      <c r="O16" s="21"/>
      <c r="P16" s="21"/>
      <c r="Q16" s="21"/>
      <c r="R16" s="21"/>
      <c r="S16" s="21"/>
    </row>
    <row r="17" spans="1:19" ht="12" customHeight="1" hidden="1" outlineLevel="1">
      <c r="A17" s="22" t="s">
        <v>26</v>
      </c>
      <c r="B17" s="28" t="s">
        <v>18</v>
      </c>
      <c r="C17" s="25" t="s">
        <v>14</v>
      </c>
      <c r="D17" s="99"/>
      <c r="E17" s="99"/>
      <c r="F17" s="99"/>
      <c r="G17" s="99"/>
      <c r="H17" s="99"/>
      <c r="I17" s="4"/>
      <c r="J17" s="4"/>
      <c r="K17" s="4"/>
      <c r="L17" s="9"/>
      <c r="M17" s="9"/>
      <c r="N17" s="9"/>
      <c r="O17" s="9"/>
      <c r="P17" s="9"/>
      <c r="Q17" s="9"/>
      <c r="R17" s="9"/>
      <c r="S17" s="9"/>
    </row>
    <row r="18" spans="1:19" ht="35.25" customHeight="1" hidden="1" outlineLevel="1">
      <c r="A18" s="22" t="s">
        <v>27</v>
      </c>
      <c r="B18" s="28" t="s">
        <v>20</v>
      </c>
      <c r="C18" s="25" t="s">
        <v>21</v>
      </c>
      <c r="D18" s="99"/>
      <c r="E18" s="99"/>
      <c r="F18" s="99"/>
      <c r="G18" s="99"/>
      <c r="H18" s="99"/>
      <c r="I18" s="4"/>
      <c r="J18" s="4"/>
      <c r="K18" s="4"/>
      <c r="L18" s="9"/>
      <c r="M18" s="9"/>
      <c r="N18" s="9"/>
      <c r="O18" s="9"/>
      <c r="P18" s="9"/>
      <c r="Q18" s="9"/>
      <c r="R18" s="9"/>
      <c r="S18" s="9"/>
    </row>
    <row r="19" spans="1:19" s="16" customFormat="1" ht="12" customHeight="1" collapsed="1">
      <c r="A19" s="26" t="s">
        <v>28</v>
      </c>
      <c r="B19" s="23" t="s">
        <v>29</v>
      </c>
      <c r="C19" s="19"/>
      <c r="D19" s="99"/>
      <c r="E19" s="99"/>
      <c r="F19" s="99"/>
      <c r="G19" s="99"/>
      <c r="H19" s="99"/>
      <c r="I19" s="20"/>
      <c r="J19" s="20"/>
      <c r="K19" s="20"/>
      <c r="L19" s="21"/>
      <c r="M19" s="21"/>
      <c r="N19" s="21"/>
      <c r="O19" s="21"/>
      <c r="P19" s="21"/>
      <c r="Q19" s="21"/>
      <c r="R19" s="21"/>
      <c r="S19" s="21"/>
    </row>
    <row r="20" spans="1:19" ht="22.5">
      <c r="A20" s="22" t="s">
        <v>30</v>
      </c>
      <c r="B20" s="24" t="s">
        <v>13</v>
      </c>
      <c r="C20" s="25" t="s">
        <v>14</v>
      </c>
      <c r="D20" s="103">
        <v>25.11</v>
      </c>
      <c r="E20" s="99" t="s">
        <v>192</v>
      </c>
      <c r="F20" s="99" t="s">
        <v>188</v>
      </c>
      <c r="G20" s="99" t="s">
        <v>193</v>
      </c>
      <c r="H20" s="99" t="s">
        <v>189</v>
      </c>
      <c r="I20" s="4"/>
      <c r="J20" s="4"/>
      <c r="K20" s="4"/>
      <c r="L20" s="9"/>
      <c r="M20" s="9"/>
      <c r="N20" s="9"/>
      <c r="O20" s="9"/>
      <c r="P20" s="9"/>
      <c r="Q20" s="9"/>
      <c r="R20" s="9"/>
      <c r="S20" s="9"/>
    </row>
    <row r="21" spans="1:19" s="16" customFormat="1" ht="12" customHeight="1" hidden="1" outlineLevel="1">
      <c r="A21" s="26" t="s">
        <v>31</v>
      </c>
      <c r="B21" s="27" t="s">
        <v>16</v>
      </c>
      <c r="C21" s="19"/>
      <c r="D21" s="99"/>
      <c r="E21" s="99"/>
      <c r="F21" s="99"/>
      <c r="G21" s="99"/>
      <c r="H21" s="99"/>
      <c r="I21" s="20"/>
      <c r="J21" s="20"/>
      <c r="K21" s="20"/>
      <c r="L21" s="21"/>
      <c r="M21" s="21"/>
      <c r="N21" s="21"/>
      <c r="O21" s="21"/>
      <c r="P21" s="21"/>
      <c r="Q21" s="21"/>
      <c r="R21" s="21"/>
      <c r="S21" s="21"/>
    </row>
    <row r="22" spans="1:19" ht="12" customHeight="1" hidden="1" outlineLevel="1">
      <c r="A22" s="22" t="s">
        <v>32</v>
      </c>
      <c r="B22" s="28" t="s">
        <v>18</v>
      </c>
      <c r="C22" s="25" t="s">
        <v>14</v>
      </c>
      <c r="D22" s="99"/>
      <c r="E22" s="99"/>
      <c r="F22" s="99"/>
      <c r="G22" s="99"/>
      <c r="H22" s="99"/>
      <c r="I22" s="4"/>
      <c r="J22" s="4"/>
      <c r="K22" s="4"/>
      <c r="L22" s="9"/>
      <c r="M22" s="9"/>
      <c r="N22" s="9"/>
      <c r="O22" s="9"/>
      <c r="P22" s="9"/>
      <c r="Q22" s="9"/>
      <c r="R22" s="9"/>
      <c r="S22" s="9"/>
    </row>
    <row r="23" spans="1:19" ht="22.5" customHeight="1" hidden="1" outlineLevel="1">
      <c r="A23" s="22" t="s">
        <v>33</v>
      </c>
      <c r="B23" s="28" t="s">
        <v>20</v>
      </c>
      <c r="C23" s="25" t="s">
        <v>21</v>
      </c>
      <c r="D23" s="99"/>
      <c r="E23" s="99"/>
      <c r="F23" s="99"/>
      <c r="G23" s="99"/>
      <c r="H23" s="99"/>
      <c r="I23" s="4"/>
      <c r="J23" s="4"/>
      <c r="K23" s="4"/>
      <c r="L23" s="9"/>
      <c r="M23" s="9"/>
      <c r="N23" s="9"/>
      <c r="O23" s="9"/>
      <c r="P23" s="9"/>
      <c r="Q23" s="9"/>
      <c r="R23" s="9"/>
      <c r="S23" s="9"/>
    </row>
    <row r="24" spans="1:19" ht="24" customHeight="1" hidden="1" outlineLevel="1">
      <c r="A24" s="29" t="s">
        <v>34</v>
      </c>
      <c r="B24" s="30" t="s">
        <v>35</v>
      </c>
      <c r="C24" s="25" t="s">
        <v>14</v>
      </c>
      <c r="D24" s="99"/>
      <c r="E24" s="99"/>
      <c r="F24" s="99"/>
      <c r="G24" s="99"/>
      <c r="H24" s="99"/>
      <c r="I24" s="4"/>
      <c r="J24" s="4"/>
      <c r="K24" s="4"/>
      <c r="L24" s="9"/>
      <c r="M24" s="9"/>
      <c r="N24" s="9"/>
      <c r="O24" s="9"/>
      <c r="P24" s="9"/>
      <c r="Q24" s="9"/>
      <c r="R24" s="9"/>
      <c r="S24" s="9"/>
    </row>
    <row r="25" spans="1:19" ht="21.75" customHeight="1" hidden="1" outlineLevel="1">
      <c r="A25" s="22" t="s">
        <v>36</v>
      </c>
      <c r="B25" s="31" t="s">
        <v>37</v>
      </c>
      <c r="C25" s="25" t="s">
        <v>14</v>
      </c>
      <c r="D25" s="99"/>
      <c r="E25" s="99"/>
      <c r="F25" s="99"/>
      <c r="G25" s="99"/>
      <c r="H25" s="99"/>
      <c r="I25" s="4"/>
      <c r="J25" s="4"/>
      <c r="K25" s="4"/>
      <c r="L25" s="9"/>
      <c r="M25" s="9"/>
      <c r="N25" s="9"/>
      <c r="O25" s="9"/>
      <c r="P25" s="9"/>
      <c r="Q25" s="9"/>
      <c r="R25" s="9"/>
      <c r="S25" s="9"/>
    </row>
    <row r="26" spans="1:19" ht="22.5" customHeight="1" hidden="1" outlineLevel="1">
      <c r="A26" s="22" t="s">
        <v>38</v>
      </c>
      <c r="B26" s="31" t="s">
        <v>39</v>
      </c>
      <c r="C26" s="25" t="s">
        <v>14</v>
      </c>
      <c r="D26" s="99"/>
      <c r="E26" s="99"/>
      <c r="F26" s="99"/>
      <c r="G26" s="99"/>
      <c r="H26" s="99"/>
      <c r="I26" s="4"/>
      <c r="J26" s="4"/>
      <c r="K26" s="4"/>
      <c r="L26" s="9"/>
      <c r="M26" s="9"/>
      <c r="N26" s="9"/>
      <c r="O26" s="9"/>
      <c r="P26" s="9"/>
      <c r="Q26" s="9"/>
      <c r="R26" s="9"/>
      <c r="S26" s="9"/>
    </row>
    <row r="27" spans="1:19" ht="21.75" customHeight="1" hidden="1" outlineLevel="1">
      <c r="A27" s="22" t="s">
        <v>40</v>
      </c>
      <c r="B27" s="31" t="s">
        <v>41</v>
      </c>
      <c r="C27" s="25" t="s">
        <v>14</v>
      </c>
      <c r="D27" s="99"/>
      <c r="E27" s="99"/>
      <c r="F27" s="99"/>
      <c r="G27" s="99"/>
      <c r="H27" s="99"/>
      <c r="I27" s="4"/>
      <c r="J27" s="4"/>
      <c r="K27" s="4"/>
      <c r="L27" s="9"/>
      <c r="M27" s="9"/>
      <c r="N27" s="9"/>
      <c r="O27" s="9"/>
      <c r="P27" s="9"/>
      <c r="Q27" s="9"/>
      <c r="R27" s="9"/>
      <c r="S27" s="9"/>
    </row>
    <row r="28" spans="1:19" ht="21" customHeight="1" hidden="1" outlineLevel="1">
      <c r="A28" s="29" t="s">
        <v>42</v>
      </c>
      <c r="B28" s="30" t="s">
        <v>43</v>
      </c>
      <c r="C28" s="25" t="s">
        <v>14</v>
      </c>
      <c r="D28" s="99"/>
      <c r="E28" s="99"/>
      <c r="F28" s="99"/>
      <c r="G28" s="99"/>
      <c r="H28" s="99"/>
      <c r="I28" s="4"/>
      <c r="J28" s="4"/>
      <c r="K28" s="4"/>
      <c r="L28" s="9"/>
      <c r="M28" s="9"/>
      <c r="N28" s="9"/>
      <c r="O28" s="9"/>
      <c r="P28" s="9"/>
      <c r="Q28" s="9"/>
      <c r="R28" s="9"/>
      <c r="S28" s="9"/>
    </row>
    <row r="29" spans="1:19" ht="20.25" customHeight="1" hidden="1" outlineLevel="1">
      <c r="A29" s="29" t="s">
        <v>44</v>
      </c>
      <c r="B29" s="30" t="s">
        <v>45</v>
      </c>
      <c r="C29" s="25" t="s">
        <v>46</v>
      </c>
      <c r="D29" s="99"/>
      <c r="E29" s="99"/>
      <c r="F29" s="99"/>
      <c r="G29" s="99"/>
      <c r="H29" s="99"/>
      <c r="I29" s="4"/>
      <c r="J29" s="4"/>
      <c r="K29" s="4"/>
      <c r="L29" s="9"/>
      <c r="M29" s="9"/>
      <c r="N29" s="9"/>
      <c r="O29" s="9"/>
      <c r="P29" s="9"/>
      <c r="Q29" s="9"/>
      <c r="R29" s="9"/>
      <c r="S29" s="9"/>
    </row>
    <row r="30" spans="1:19" ht="23.25" customHeight="1" hidden="1" outlineLevel="1" thickBot="1">
      <c r="A30" s="32" t="s">
        <v>47</v>
      </c>
      <c r="B30" s="33" t="s">
        <v>48</v>
      </c>
      <c r="C30" s="34" t="s">
        <v>46</v>
      </c>
      <c r="D30" s="99"/>
      <c r="E30" s="99"/>
      <c r="F30" s="99"/>
      <c r="G30" s="99"/>
      <c r="H30" s="99"/>
      <c r="I30" s="4"/>
      <c r="J30" s="4"/>
      <c r="K30" s="4"/>
      <c r="L30" s="9"/>
      <c r="M30" s="9"/>
      <c r="N30" s="9"/>
      <c r="O30" s="9"/>
      <c r="P30" s="9"/>
      <c r="Q30" s="9"/>
      <c r="R30" s="9"/>
      <c r="S30" s="9"/>
    </row>
    <row r="31" ht="12" customHeight="1" collapsed="1"/>
  </sheetData>
  <sheetProtection/>
  <mergeCells count="1">
    <mergeCell ref="A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4">
      <selection activeCell="N27" sqref="N27"/>
    </sheetView>
  </sheetViews>
  <sheetFormatPr defaultColWidth="9.140625" defaultRowHeight="15"/>
  <cols>
    <col min="1" max="1" width="8.421875" style="124" customWidth="1"/>
    <col min="2" max="2" width="30.7109375" style="124" customWidth="1"/>
    <col min="3" max="3" width="7.8515625" style="254" customWidth="1"/>
    <col min="4" max="4" width="9.421875" style="124" hidden="1" customWidth="1"/>
    <col min="5" max="5" width="9.28125" style="124" hidden="1" customWidth="1"/>
    <col min="6" max="6" width="8.8515625" style="124" hidden="1" customWidth="1"/>
    <col min="7" max="7" width="13.00390625" style="124" customWidth="1"/>
    <col min="8" max="8" width="11.140625" style="124" customWidth="1"/>
    <col min="9" max="9" width="12.8515625" style="124" customWidth="1"/>
    <col min="10" max="10" width="11.28125" style="124" customWidth="1"/>
    <col min="11" max="11" width="62.57421875" style="124" customWidth="1"/>
    <col min="12" max="16384" width="9.140625" style="124" customWidth="1"/>
  </cols>
  <sheetData>
    <row r="1" spans="1:10" ht="52.5" customHeight="1">
      <c r="A1" s="122" t="s">
        <v>197</v>
      </c>
      <c r="B1" s="123" t="s">
        <v>198</v>
      </c>
      <c r="C1" s="123"/>
      <c r="D1" s="123"/>
      <c r="E1" s="123"/>
      <c r="F1" s="123"/>
      <c r="G1" s="123"/>
      <c r="H1" s="123"/>
      <c r="I1" s="123"/>
      <c r="J1" s="123"/>
    </row>
    <row r="2" spans="1:10" ht="13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6"/>
    </row>
    <row r="3" spans="1:10" ht="13.5" hidden="1" thickBot="1">
      <c r="A3" s="127"/>
      <c r="B3" s="128"/>
      <c r="C3" s="129"/>
      <c r="D3" s="130"/>
      <c r="E3" s="130"/>
      <c r="F3" s="130"/>
      <c r="G3" s="130"/>
      <c r="H3" s="130"/>
      <c r="I3" s="130"/>
      <c r="J3" s="130"/>
    </row>
    <row r="4" spans="1:10" ht="5.25" customHeight="1" hidden="1">
      <c r="A4" s="128"/>
      <c r="B4" s="127"/>
      <c r="C4" s="131"/>
      <c r="D4" s="127"/>
      <c r="E4" s="127"/>
      <c r="F4" s="127"/>
      <c r="G4" s="127"/>
      <c r="H4" s="127"/>
      <c r="I4" s="127"/>
      <c r="J4" s="127"/>
    </row>
    <row r="5" spans="1:11" ht="27.75" customHeight="1" thickBot="1">
      <c r="A5" s="132" t="s">
        <v>0</v>
      </c>
      <c r="B5" s="133" t="s">
        <v>199</v>
      </c>
      <c r="C5" s="134" t="s">
        <v>200</v>
      </c>
      <c r="D5" s="135" t="s">
        <v>201</v>
      </c>
      <c r="E5" s="136" t="s">
        <v>202</v>
      </c>
      <c r="F5" s="135">
        <v>2010</v>
      </c>
      <c r="G5" s="137" t="s">
        <v>203</v>
      </c>
      <c r="H5" s="138"/>
      <c r="I5" s="139" t="s">
        <v>204</v>
      </c>
      <c r="J5" s="140"/>
      <c r="K5" s="141" t="s">
        <v>205</v>
      </c>
    </row>
    <row r="6" spans="1:11" ht="18.75" customHeight="1" thickBot="1">
      <c r="A6" s="142"/>
      <c r="B6" s="143"/>
      <c r="C6" s="144"/>
      <c r="D6" s="145" t="s">
        <v>206</v>
      </c>
      <c r="E6" s="146" t="s">
        <v>207</v>
      </c>
      <c r="F6" s="145" t="s">
        <v>208</v>
      </c>
      <c r="G6" s="147" t="s">
        <v>209</v>
      </c>
      <c r="H6" s="148" t="s">
        <v>210</v>
      </c>
      <c r="I6" s="149" t="s">
        <v>209</v>
      </c>
      <c r="J6" s="150" t="s">
        <v>210</v>
      </c>
      <c r="K6" s="151"/>
    </row>
    <row r="7" spans="1:11" ht="18.75" customHeight="1">
      <c r="A7" s="152" t="s">
        <v>211</v>
      </c>
      <c r="B7" s="153" t="s">
        <v>212</v>
      </c>
      <c r="C7" s="154" t="s">
        <v>213</v>
      </c>
      <c r="D7" s="155"/>
      <c r="E7" s="156"/>
      <c r="F7" s="156"/>
      <c r="G7" s="157">
        <v>5425</v>
      </c>
      <c r="H7" s="158"/>
      <c r="I7" s="157">
        <f>'[2]показат водоснабж ЦЭС - 09-10г.'!I18</f>
        <v>4474.056</v>
      </c>
      <c r="J7" s="158"/>
      <c r="K7" s="159"/>
    </row>
    <row r="8" spans="1:11" ht="15" customHeight="1">
      <c r="A8" s="160"/>
      <c r="B8" s="161" t="s">
        <v>214</v>
      </c>
      <c r="C8" s="162" t="s">
        <v>215</v>
      </c>
      <c r="D8" s="163"/>
      <c r="E8" s="164"/>
      <c r="F8" s="164"/>
      <c r="G8" s="165">
        <v>90.2</v>
      </c>
      <c r="H8" s="166"/>
      <c r="I8" s="165">
        <f>'[2]показат водоснабж ЦЭС - 09-10г.'!I21</f>
        <v>84.646</v>
      </c>
      <c r="J8" s="166"/>
      <c r="K8" s="159"/>
    </row>
    <row r="9" spans="1:11" ht="16.5" customHeight="1">
      <c r="A9" s="167" t="s">
        <v>216</v>
      </c>
      <c r="B9" s="168" t="s">
        <v>217</v>
      </c>
      <c r="C9" s="169"/>
      <c r="D9" s="170"/>
      <c r="E9" s="171"/>
      <c r="F9" s="171"/>
      <c r="G9" s="172"/>
      <c r="H9" s="173"/>
      <c r="I9" s="172"/>
      <c r="J9" s="173"/>
      <c r="K9" s="159"/>
    </row>
    <row r="10" spans="1:11" ht="24" customHeight="1" hidden="1">
      <c r="A10" s="167">
        <v>1</v>
      </c>
      <c r="B10" s="174" t="s">
        <v>218</v>
      </c>
      <c r="C10" s="175"/>
      <c r="D10" s="176"/>
      <c r="E10" s="177"/>
      <c r="F10" s="177"/>
      <c r="G10" s="178"/>
      <c r="H10" s="179"/>
      <c r="I10" s="178"/>
      <c r="J10" s="179"/>
      <c r="K10" s="159"/>
    </row>
    <row r="11" spans="1:11" ht="15.75" customHeight="1">
      <c r="A11" s="167">
        <v>1</v>
      </c>
      <c r="B11" s="180" t="s">
        <v>219</v>
      </c>
      <c r="C11" s="181" t="s">
        <v>220</v>
      </c>
      <c r="D11" s="176">
        <f aca="true" t="shared" si="0" ref="D11:D23">SUM(G11:G11)</f>
        <v>33772</v>
      </c>
      <c r="E11" s="177">
        <f>I11</f>
        <v>24949.1</v>
      </c>
      <c r="F11" s="177" t="e">
        <f>#REF!</f>
        <v>#REF!</v>
      </c>
      <c r="G11" s="182">
        <f>'[2]материалы  техн'!E11</f>
        <v>33772</v>
      </c>
      <c r="H11" s="183">
        <f>G11/$G$7</f>
        <v>6.225253456221198</v>
      </c>
      <c r="I11" s="182">
        <f>'[2]материалы  техн'!H11</f>
        <v>24949.1</v>
      </c>
      <c r="J11" s="183">
        <f>I11/$I$7</f>
        <v>5.576394215897164</v>
      </c>
      <c r="K11" s="184" t="s">
        <v>221</v>
      </c>
    </row>
    <row r="12" spans="1:11" ht="15.75" customHeight="1">
      <c r="A12" s="167">
        <v>2</v>
      </c>
      <c r="B12" s="180" t="s">
        <v>222</v>
      </c>
      <c r="C12" s="181" t="s">
        <v>92</v>
      </c>
      <c r="D12" s="176">
        <f t="shared" si="0"/>
        <v>1711.59159</v>
      </c>
      <c r="E12" s="177" t="e">
        <f>#REF!+#REF!+I12</f>
        <v>#REF!</v>
      </c>
      <c r="F12" s="177" t="e">
        <f>#REF!+#REF!+#REF!</f>
        <v>#REF!</v>
      </c>
      <c r="G12" s="182">
        <f>'[2]эл.энер.на прод 2011'!F15</f>
        <v>1711.59159</v>
      </c>
      <c r="H12" s="183">
        <f aca="true" t="shared" si="1" ref="H12:H24">G12/$G$7</f>
        <v>0.3155007539170507</v>
      </c>
      <c r="I12" s="182">
        <f>'[2]эл.энер.на прод 2011'!I15</f>
        <v>1437.9</v>
      </c>
      <c r="J12" s="183">
        <f aca="true" t="shared" si="2" ref="J12:J24">I12/$I$7</f>
        <v>0.3213862320900767</v>
      </c>
      <c r="K12" s="159" t="s">
        <v>223</v>
      </c>
    </row>
    <row r="13" spans="1:11" ht="15.75" customHeight="1">
      <c r="A13" s="167">
        <v>3</v>
      </c>
      <c r="B13" s="180" t="s">
        <v>224</v>
      </c>
      <c r="C13" s="181" t="s">
        <v>92</v>
      </c>
      <c r="D13" s="176">
        <f t="shared" si="0"/>
        <v>8099.1</v>
      </c>
      <c r="E13" s="177">
        <f>I13</f>
        <v>7277.8</v>
      </c>
      <c r="F13" s="177" t="e">
        <f>#REF!</f>
        <v>#REF!</v>
      </c>
      <c r="G13" s="182">
        <f>'[2]воздух 2011  '!F9</f>
        <v>8099.1</v>
      </c>
      <c r="H13" s="183">
        <f t="shared" si="1"/>
        <v>1.4929216589861751</v>
      </c>
      <c r="I13" s="182">
        <f>'[2]воздух 2011  '!I9</f>
        <v>7277.8</v>
      </c>
      <c r="J13" s="183">
        <f t="shared" si="2"/>
        <v>1.626667167330941</v>
      </c>
      <c r="K13" s="159" t="s">
        <v>225</v>
      </c>
    </row>
    <row r="14" spans="1:11" ht="18.75" customHeight="1">
      <c r="A14" s="167">
        <v>4</v>
      </c>
      <c r="B14" s="180" t="s">
        <v>226</v>
      </c>
      <c r="C14" s="181" t="s">
        <v>92</v>
      </c>
      <c r="D14" s="176">
        <f t="shared" si="0"/>
        <v>22160.71</v>
      </c>
      <c r="E14" s="177" t="e">
        <f>#REF!+#REF!+I14</f>
        <v>#REF!</v>
      </c>
      <c r="F14" s="177" t="e">
        <f>#REF!+#REF!+#REF!</f>
        <v>#REF!</v>
      </c>
      <c r="G14" s="185">
        <f>'[2]ФОТ -2011'!G48</f>
        <v>22160.71</v>
      </c>
      <c r="H14" s="183">
        <f t="shared" si="1"/>
        <v>4.0849235023041475</v>
      </c>
      <c r="I14" s="182">
        <f>'[2]ФОТ -2011'!H48</f>
        <v>18194.7</v>
      </c>
      <c r="J14" s="183">
        <f t="shared" si="2"/>
        <v>4.066712620494693</v>
      </c>
      <c r="K14" s="159"/>
    </row>
    <row r="15" spans="1:11" ht="12.75" customHeight="1" hidden="1">
      <c r="A15" s="167">
        <v>5</v>
      </c>
      <c r="B15" s="180" t="s">
        <v>227</v>
      </c>
      <c r="C15" s="181" t="s">
        <v>220</v>
      </c>
      <c r="D15" s="176">
        <f t="shared" si="0"/>
        <v>2106</v>
      </c>
      <c r="E15" s="177"/>
      <c r="F15" s="177"/>
      <c r="G15" s="178">
        <v>2106</v>
      </c>
      <c r="H15" s="183">
        <f t="shared" si="1"/>
        <v>0.38820276497695855</v>
      </c>
      <c r="I15" s="185"/>
      <c r="J15" s="183">
        <f t="shared" si="2"/>
        <v>0</v>
      </c>
      <c r="K15" s="159"/>
    </row>
    <row r="16" spans="1:11" ht="18.75" customHeight="1">
      <c r="A16" s="167">
        <v>5</v>
      </c>
      <c r="B16" s="180" t="s">
        <v>228</v>
      </c>
      <c r="C16" s="181" t="s">
        <v>220</v>
      </c>
      <c r="D16" s="176">
        <f t="shared" si="0"/>
        <v>5098.0713355</v>
      </c>
      <c r="E16" s="177" t="e">
        <f>#REF!+#REF!+I16</f>
        <v>#REF!</v>
      </c>
      <c r="F16" s="177" t="e">
        <f>#REF!+#REF!+#REF!</f>
        <v>#REF!</v>
      </c>
      <c r="G16" s="182">
        <f>G14*23.005/100</f>
        <v>5098.0713355</v>
      </c>
      <c r="H16" s="183">
        <f t="shared" si="1"/>
        <v>0.939736651705069</v>
      </c>
      <c r="I16" s="182">
        <v>3958.3</v>
      </c>
      <c r="J16" s="183">
        <f t="shared" si="2"/>
        <v>0.884722944907261</v>
      </c>
      <c r="K16" s="184" t="s">
        <v>229</v>
      </c>
    </row>
    <row r="17" spans="1:11" ht="15.75" customHeight="1">
      <c r="A17" s="167">
        <v>6</v>
      </c>
      <c r="B17" s="180" t="s">
        <v>230</v>
      </c>
      <c r="C17" s="181" t="s">
        <v>220</v>
      </c>
      <c r="D17" s="176">
        <f t="shared" si="0"/>
        <v>3036.1</v>
      </c>
      <c r="E17" s="177" t="e">
        <f>#REF!+#REF!+I17</f>
        <v>#REF!</v>
      </c>
      <c r="F17" s="177" t="e">
        <f>#REF!+#REF!+#REF!</f>
        <v>#REF!</v>
      </c>
      <c r="G17" s="178">
        <f>'[2]Амортизация ОВиВО '!C18</f>
        <v>3036.1</v>
      </c>
      <c r="H17" s="183">
        <f t="shared" si="1"/>
        <v>0.5596497695852535</v>
      </c>
      <c r="I17" s="182">
        <f>'[2]Амортизация ОВиВО '!D18</f>
        <v>3320.5</v>
      </c>
      <c r="J17" s="183">
        <f t="shared" si="2"/>
        <v>0.7421677332603794</v>
      </c>
      <c r="K17" s="159" t="s">
        <v>231</v>
      </c>
    </row>
    <row r="18" spans="1:11" ht="12.75" customHeight="1" hidden="1">
      <c r="A18" s="167">
        <v>7</v>
      </c>
      <c r="B18" s="180" t="s">
        <v>232</v>
      </c>
      <c r="C18" s="181" t="s">
        <v>220</v>
      </c>
      <c r="D18" s="176">
        <f t="shared" si="0"/>
        <v>0</v>
      </c>
      <c r="E18" s="177" t="e">
        <f>#REF!+#REF!+I18</f>
        <v>#REF!</v>
      </c>
      <c r="F18" s="186"/>
      <c r="G18" s="178"/>
      <c r="H18" s="183">
        <f t="shared" si="1"/>
        <v>0</v>
      </c>
      <c r="I18" s="185"/>
      <c r="J18" s="183">
        <f t="shared" si="2"/>
        <v>0</v>
      </c>
      <c r="K18" s="159"/>
    </row>
    <row r="19" spans="1:11" ht="20.25" customHeight="1">
      <c r="A19" s="167">
        <v>7</v>
      </c>
      <c r="B19" s="180" t="s">
        <v>233</v>
      </c>
      <c r="C19" s="181" t="s">
        <v>220</v>
      </c>
      <c r="D19" s="176">
        <f t="shared" si="0"/>
        <v>15596.881310499999</v>
      </c>
      <c r="E19" s="177" t="e">
        <f>#REF!+#REF!+I19</f>
        <v>#REF!</v>
      </c>
      <c r="F19" s="177" t="e">
        <f>#REF!+#REF!+#REF!</f>
        <v>#REF!</v>
      </c>
      <c r="G19" s="182">
        <f>'[2]ремонты 2011 г.'!F40</f>
        <v>15596.881310499999</v>
      </c>
      <c r="H19" s="183">
        <f t="shared" si="1"/>
        <v>2.8750011632258063</v>
      </c>
      <c r="I19" s="182">
        <f>'[2]ремонты 2011 г.'!G40</f>
        <v>14784.3</v>
      </c>
      <c r="J19" s="183">
        <f t="shared" si="2"/>
        <v>3.304451263015036</v>
      </c>
      <c r="K19" s="159" t="s">
        <v>234</v>
      </c>
    </row>
    <row r="20" spans="1:11" ht="20.25" customHeight="1">
      <c r="A20" s="167">
        <v>8</v>
      </c>
      <c r="B20" s="187" t="s">
        <v>235</v>
      </c>
      <c r="C20" s="181" t="s">
        <v>220</v>
      </c>
      <c r="D20" s="176">
        <f t="shared" si="0"/>
        <v>23755.5421135</v>
      </c>
      <c r="E20" s="177" t="e">
        <f>#REF!+#REF!+I20</f>
        <v>#REF!</v>
      </c>
      <c r="F20" s="177" t="e">
        <f>#REF!+#REF!+#REF!</f>
        <v>#REF!</v>
      </c>
      <c r="G20" s="182">
        <f>'[2]прочие расх.поЦВС 2011г.'!G21</f>
        <v>23755.5421135</v>
      </c>
      <c r="H20" s="183">
        <f t="shared" si="1"/>
        <v>4.378901772073733</v>
      </c>
      <c r="I20" s="188">
        <f>'[2]прочие расх.поЦВС 2011г.'!K21</f>
        <v>23492.700000000004</v>
      </c>
      <c r="J20" s="183">
        <f t="shared" si="2"/>
        <v>5.2508730333281495</v>
      </c>
      <c r="K20" s="159"/>
    </row>
    <row r="21" spans="1:11" ht="15" customHeight="1" hidden="1">
      <c r="A21" s="167"/>
      <c r="B21" s="180" t="s">
        <v>236</v>
      </c>
      <c r="C21" s="181"/>
      <c r="D21" s="176">
        <f t="shared" si="0"/>
        <v>0</v>
      </c>
      <c r="E21" s="177"/>
      <c r="F21" s="177"/>
      <c r="G21" s="178"/>
      <c r="H21" s="183">
        <f t="shared" si="1"/>
        <v>0</v>
      </c>
      <c r="I21" s="185"/>
      <c r="J21" s="183">
        <f t="shared" si="2"/>
        <v>0</v>
      </c>
      <c r="K21" s="159"/>
    </row>
    <row r="22" spans="1:11" ht="14.25" customHeight="1" hidden="1">
      <c r="A22" s="167"/>
      <c r="B22" s="180" t="s">
        <v>237</v>
      </c>
      <c r="C22" s="181"/>
      <c r="D22" s="176">
        <f t="shared" si="0"/>
        <v>0</v>
      </c>
      <c r="E22" s="177"/>
      <c r="F22" s="177"/>
      <c r="G22" s="178"/>
      <c r="H22" s="183">
        <f t="shared" si="1"/>
        <v>0</v>
      </c>
      <c r="I22" s="185"/>
      <c r="J22" s="183">
        <f t="shared" si="2"/>
        <v>0</v>
      </c>
      <c r="K22" s="159"/>
    </row>
    <row r="23" spans="1:11" ht="15" customHeight="1" hidden="1">
      <c r="A23" s="167"/>
      <c r="B23" s="180" t="s">
        <v>238</v>
      </c>
      <c r="C23" s="181"/>
      <c r="D23" s="176">
        <f t="shared" si="0"/>
        <v>0</v>
      </c>
      <c r="E23" s="177"/>
      <c r="F23" s="177"/>
      <c r="G23" s="178"/>
      <c r="H23" s="183">
        <f t="shared" si="1"/>
        <v>0</v>
      </c>
      <c r="I23" s="185"/>
      <c r="J23" s="183">
        <f t="shared" si="2"/>
        <v>0</v>
      </c>
      <c r="K23" s="159"/>
    </row>
    <row r="24" spans="1:11" ht="19.5" customHeight="1">
      <c r="A24" s="189">
        <v>9</v>
      </c>
      <c r="B24" s="180" t="s">
        <v>239</v>
      </c>
      <c r="C24" s="181" t="s">
        <v>220</v>
      </c>
      <c r="D24" s="176" t="e">
        <f>#REF!+#REF!+G24</f>
        <v>#REF!</v>
      </c>
      <c r="E24" s="190" t="e">
        <f>#REF!+#REF!+I24</f>
        <v>#REF!</v>
      </c>
      <c r="F24" s="190" t="e">
        <f>#REF!+#REF!+#REF!</f>
        <v>#REF!</v>
      </c>
      <c r="G24" s="182">
        <f>'[2]общепроиз. расх.по ЦВС  11г.'!G24</f>
        <v>5903.682810500001</v>
      </c>
      <c r="H24" s="183">
        <f t="shared" si="1"/>
        <v>1.0882364627649772</v>
      </c>
      <c r="I24" s="188">
        <f>'[2]общепроиз. расх.по ЦВС  11г.'!K24</f>
        <v>6527.899999999999</v>
      </c>
      <c r="J24" s="183">
        <f t="shared" si="2"/>
        <v>1.4590563908900558</v>
      </c>
      <c r="K24" s="159"/>
    </row>
    <row r="25" spans="1:11" ht="29.25" customHeight="1">
      <c r="A25" s="191"/>
      <c r="B25" s="192" t="s">
        <v>240</v>
      </c>
      <c r="C25" s="193" t="s">
        <v>220</v>
      </c>
      <c r="D25" s="194" t="e">
        <f>D11+D12+D13+D14+D16+D17+D19+D20+D24</f>
        <v>#REF!</v>
      </c>
      <c r="E25" s="195" t="e">
        <f>E11+E12+E13+E14+E16+E17+E19+E20+E24</f>
        <v>#REF!</v>
      </c>
      <c r="F25" s="195" t="e">
        <f>F11+F12+F13+F14+F16+F17+F19+F20+F24</f>
        <v>#REF!</v>
      </c>
      <c r="G25" s="196">
        <f>G12+G14+G16+G17+G19+G20+G24+G11+G13</f>
        <v>119133.67916</v>
      </c>
      <c r="H25" s="197">
        <f>H12+H14+H16+H17+H19+H20+H24+H11+H13</f>
        <v>21.960125190783412</v>
      </c>
      <c r="I25" s="198">
        <f>+I11+I12+I13+I14+I16+I17+I19+I20+I24</f>
        <v>103943.20000000001</v>
      </c>
      <c r="J25" s="199">
        <f>+J11+J12+J13+J14+J16+J17+J19+J20+J24</f>
        <v>23.232431601213754</v>
      </c>
      <c r="K25" s="159"/>
    </row>
    <row r="26" spans="1:11" s="206" customFormat="1" ht="19.5" customHeight="1">
      <c r="A26" s="200"/>
      <c r="B26" s="201" t="s">
        <v>241</v>
      </c>
      <c r="C26" s="202" t="s">
        <v>220</v>
      </c>
      <c r="D26" s="203"/>
      <c r="E26" s="204"/>
      <c r="F26" s="204"/>
      <c r="G26" s="196">
        <f>G25/G7*G8</f>
        <v>1980.8032922086638</v>
      </c>
      <c r="H26" s="199">
        <f>G26/G8</f>
        <v>21.960125190783412</v>
      </c>
      <c r="I26" s="196">
        <f>'[2]фин.рез.2009'!C62/1000</f>
        <v>1981.1738200000002</v>
      </c>
      <c r="J26" s="199">
        <f>I26/I8</f>
        <v>23.40540391749167</v>
      </c>
      <c r="K26" s="205"/>
    </row>
    <row r="27" spans="1:11" ht="33" customHeight="1">
      <c r="A27" s="207">
        <v>10</v>
      </c>
      <c r="B27" s="208" t="s">
        <v>242</v>
      </c>
      <c r="C27" s="209" t="s">
        <v>220</v>
      </c>
      <c r="D27" s="210"/>
      <c r="E27" s="211"/>
      <c r="F27" s="211"/>
      <c r="G27" s="212">
        <f>'[3]2010'!$D$67</f>
        <v>217.888350328</v>
      </c>
      <c r="H27" s="213">
        <f>G27/G8</f>
        <v>2.41561364</v>
      </c>
      <c r="I27" s="212">
        <f>('[2]фин.рез.2009'!D62+'[2]фин.рез.2009'!E62)/1000</f>
        <v>103.72486541330099</v>
      </c>
      <c r="J27" s="213">
        <f>I27/I8</f>
        <v>1.2253959479869219</v>
      </c>
      <c r="K27" s="159"/>
    </row>
    <row r="28" spans="1:11" ht="31.5" customHeight="1" hidden="1" thickBot="1">
      <c r="A28" s="207"/>
      <c r="B28" s="208" t="s">
        <v>243</v>
      </c>
      <c r="C28" s="214" t="s">
        <v>244</v>
      </c>
      <c r="D28" s="215"/>
      <c r="E28" s="216"/>
      <c r="F28" s="217"/>
      <c r="G28" s="218">
        <f>G27/G33%</f>
        <v>9.621271287183685</v>
      </c>
      <c r="H28" s="219"/>
      <c r="I28" s="220">
        <f>I27/I33%</f>
        <v>10.093871070732469</v>
      </c>
      <c r="J28" s="221"/>
      <c r="K28" s="159"/>
    </row>
    <row r="29" spans="1:11" ht="47.25" customHeight="1">
      <c r="A29" s="207"/>
      <c r="B29" s="222" t="s">
        <v>245</v>
      </c>
      <c r="C29" s="209" t="s">
        <v>220</v>
      </c>
      <c r="D29" s="210"/>
      <c r="E29" s="211"/>
      <c r="F29" s="211"/>
      <c r="G29" s="212">
        <f>G26+G27</f>
        <v>2198.691642536664</v>
      </c>
      <c r="H29" s="213">
        <f>G29/G8</f>
        <v>24.375738830783412</v>
      </c>
      <c r="I29" s="212">
        <f>I26+I27</f>
        <v>2084.8986854133013</v>
      </c>
      <c r="J29" s="213">
        <f>I29/I8</f>
        <v>24.630799865478597</v>
      </c>
      <c r="K29" s="159"/>
    </row>
    <row r="30" spans="1:11" ht="16.5" customHeight="1">
      <c r="A30" s="223"/>
      <c r="B30" s="222" t="s">
        <v>246</v>
      </c>
      <c r="C30" s="193" t="s">
        <v>247</v>
      </c>
      <c r="D30" s="224"/>
      <c r="E30" s="225"/>
      <c r="F30" s="225"/>
      <c r="G30" s="226">
        <f>G29/G8</f>
        <v>24.375738830783412</v>
      </c>
      <c r="H30" s="227"/>
      <c r="I30" s="226">
        <f>I29/I8</f>
        <v>24.630799865478597</v>
      </c>
      <c r="J30" s="227"/>
      <c r="K30" s="159"/>
    </row>
    <row r="31" spans="1:11" ht="30.75" customHeight="1">
      <c r="A31" s="207">
        <v>11</v>
      </c>
      <c r="B31" s="228" t="s">
        <v>248</v>
      </c>
      <c r="C31" s="214" t="s">
        <v>220</v>
      </c>
      <c r="D31" s="229"/>
      <c r="E31" s="230"/>
      <c r="F31" s="231"/>
      <c r="G31" s="212">
        <f>G29*G32%</f>
        <v>65.96074927609992</v>
      </c>
      <c r="H31" s="213">
        <f>G31/G8</f>
        <v>0.7312721649235024</v>
      </c>
      <c r="I31" s="212">
        <f>I33-I29</f>
        <v>-1057.2962454133012</v>
      </c>
      <c r="J31" s="213">
        <f>I31/I8</f>
        <v>-12.490799865478596</v>
      </c>
      <c r="K31" s="159"/>
    </row>
    <row r="32" spans="1:11" ht="20.25" customHeight="1">
      <c r="A32" s="207"/>
      <c r="B32" s="232" t="s">
        <v>249</v>
      </c>
      <c r="C32" s="209" t="s">
        <v>244</v>
      </c>
      <c r="D32" s="210"/>
      <c r="E32" s="211"/>
      <c r="F32" s="211"/>
      <c r="G32" s="212">
        <v>3</v>
      </c>
      <c r="H32" s="213"/>
      <c r="I32" s="212">
        <f>I31/I29*100</f>
        <v>-50.71211626783233</v>
      </c>
      <c r="J32" s="213"/>
      <c r="K32" s="159"/>
    </row>
    <row r="33" spans="1:11" ht="33.75" customHeight="1">
      <c r="A33" s="207" t="s">
        <v>250</v>
      </c>
      <c r="B33" s="233" t="s">
        <v>251</v>
      </c>
      <c r="C33" s="209" t="s">
        <v>220</v>
      </c>
      <c r="D33" s="210"/>
      <c r="E33" s="211"/>
      <c r="F33" s="211"/>
      <c r="G33" s="212">
        <f>G29+G31</f>
        <v>2264.6523918127637</v>
      </c>
      <c r="H33" s="234">
        <f>G33/G8</f>
        <v>25.107010995706915</v>
      </c>
      <c r="I33" s="212">
        <f>'[2]фин.рез.2009'!B62/1000</f>
        <v>1027.6024400000001</v>
      </c>
      <c r="J33" s="234">
        <f>I33/I8</f>
        <v>12.14</v>
      </c>
      <c r="K33" s="159"/>
    </row>
    <row r="34" spans="1:11" ht="17.25" customHeight="1" thickBot="1">
      <c r="A34" s="235"/>
      <c r="B34" s="236" t="s">
        <v>252</v>
      </c>
      <c r="C34" s="237" t="s">
        <v>253</v>
      </c>
      <c r="D34" s="238"/>
      <c r="E34" s="239"/>
      <c r="F34" s="239"/>
      <c r="G34" s="240">
        <f>G33/G8</f>
        <v>25.107010995706915</v>
      </c>
      <c r="H34" s="241"/>
      <c r="I34" s="242">
        <f>'[2]тов.прод 2009г'!C7/1000</f>
        <v>12.14</v>
      </c>
      <c r="J34" s="243"/>
      <c r="K34" s="244"/>
    </row>
    <row r="35" spans="1:10" ht="15">
      <c r="A35" s="245"/>
      <c r="B35" s="246"/>
      <c r="C35" s="245"/>
      <c r="D35" s="245"/>
      <c r="E35" s="245"/>
      <c r="G35" s="206"/>
      <c r="H35" s="206"/>
      <c r="I35" s="245"/>
      <c r="J35" s="245"/>
    </row>
    <row r="36" spans="1:10" ht="15">
      <c r="A36" s="245"/>
      <c r="B36" s="246"/>
      <c r="C36" s="245"/>
      <c r="D36" s="245"/>
      <c r="E36" s="245"/>
      <c r="G36" s="247"/>
      <c r="H36" s="247"/>
      <c r="I36" s="245"/>
      <c r="J36" s="245"/>
    </row>
    <row r="37" spans="1:10" ht="18.75">
      <c r="A37" s="248"/>
      <c r="B37" s="249"/>
      <c r="C37" s="249"/>
      <c r="D37" s="249"/>
      <c r="E37" s="249"/>
      <c r="F37" s="249"/>
      <c r="G37" s="249"/>
      <c r="H37" s="249"/>
      <c r="I37" s="249"/>
      <c r="J37" s="249"/>
    </row>
    <row r="38" spans="1:8" ht="14.25">
      <c r="A38" s="250"/>
      <c r="B38" s="250"/>
      <c r="C38" s="250"/>
      <c r="D38" s="250"/>
      <c r="E38" s="250"/>
      <c r="F38" s="250"/>
      <c r="G38" s="250"/>
      <c r="H38" s="251"/>
    </row>
    <row r="39" spans="2:10" ht="34.5" customHeight="1">
      <c r="B39" s="252"/>
      <c r="C39" s="253"/>
      <c r="D39" s="254"/>
      <c r="E39" s="254"/>
      <c r="F39" s="254"/>
      <c r="G39" s="254"/>
      <c r="H39" s="254"/>
      <c r="I39" s="255"/>
      <c r="J39" s="255"/>
    </row>
    <row r="40" spans="2:10" ht="23.25" customHeight="1">
      <c r="B40" s="256"/>
      <c r="I40" s="257"/>
      <c r="J40" s="257"/>
    </row>
    <row r="41" spans="2:10" ht="25.5" customHeight="1" hidden="1">
      <c r="B41" s="256" t="s">
        <v>254</v>
      </c>
      <c r="E41" s="124" t="e">
        <f>(#REF!+#REF!+I26)/E25</f>
        <v>#REF!</v>
      </c>
      <c r="G41" s="256" t="s">
        <v>255</v>
      </c>
      <c r="H41" s="256"/>
      <c r="I41" s="258">
        <f>I17/I7*I8</f>
        <v>62.82152994955808</v>
      </c>
      <c r="J41" s="258"/>
    </row>
    <row r="42" spans="2:5" ht="25.5" hidden="1">
      <c r="B42" s="256" t="s">
        <v>256</v>
      </c>
      <c r="E42" s="258" t="e">
        <f>29473*E41</f>
        <v>#REF!</v>
      </c>
    </row>
    <row r="43" spans="2:5" ht="12.75" hidden="1">
      <c r="B43" s="256" t="s">
        <v>257</v>
      </c>
      <c r="E43" s="258" t="e">
        <f>(#REF!+#REF!+I17)*E41</f>
        <v>#REF!</v>
      </c>
    </row>
    <row r="44" spans="2:5" ht="12.75" customHeight="1" hidden="1">
      <c r="B44" s="256" t="s">
        <v>258</v>
      </c>
      <c r="E44" s="258" t="e">
        <f>E42-E43</f>
        <v>#REF!</v>
      </c>
    </row>
    <row r="45" ht="12.75">
      <c r="B45" s="256"/>
    </row>
    <row r="46" spans="1:10" ht="18.75">
      <c r="A46" s="259"/>
      <c r="B46" s="259"/>
      <c r="C46" s="260"/>
      <c r="D46" s="259"/>
      <c r="E46" s="259"/>
      <c r="F46" s="259"/>
      <c r="G46" s="259"/>
      <c r="H46" s="259"/>
      <c r="I46" s="259"/>
      <c r="J46" s="259"/>
    </row>
    <row r="47" spans="1:10" ht="18.75">
      <c r="A47" s="259"/>
      <c r="B47" s="259"/>
      <c r="C47" s="260"/>
      <c r="D47" s="259"/>
      <c r="E47" s="259"/>
      <c r="F47" s="259"/>
      <c r="G47" s="259"/>
      <c r="H47" s="259"/>
      <c r="I47" s="259"/>
      <c r="J47" s="259"/>
    </row>
  </sheetData>
  <sheetProtection/>
  <mergeCells count="8">
    <mergeCell ref="A38:G38"/>
    <mergeCell ref="B1:J1"/>
    <mergeCell ref="A2:I2"/>
    <mergeCell ref="A5:A6"/>
    <mergeCell ref="B5:B6"/>
    <mergeCell ref="C5:C6"/>
    <mergeCell ref="G5:H5"/>
    <mergeCell ref="I5:J5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B4">
      <selection activeCell="D54" sqref="D54"/>
    </sheetView>
  </sheetViews>
  <sheetFormatPr defaultColWidth="9.140625" defaultRowHeight="15"/>
  <cols>
    <col min="1" max="1" width="10.421875" style="94" customWidth="1"/>
    <col min="2" max="2" width="7.140625" style="94" customWidth="1"/>
    <col min="3" max="3" width="8.8515625" style="1" customWidth="1"/>
    <col min="4" max="4" width="62.00390625" style="1" customWidth="1"/>
    <col min="5" max="5" width="10.421875" style="1" customWidth="1"/>
    <col min="6" max="6" width="19.00390625" style="1" customWidth="1"/>
    <col min="7" max="7" width="11.421875" style="1" hidden="1" customWidth="1"/>
    <col min="8" max="16384" width="9.140625" style="1" customWidth="1"/>
  </cols>
  <sheetData>
    <row r="1" spans="1:7" ht="12" customHeight="1">
      <c r="A1" s="92"/>
      <c r="B1" s="92" t="s">
        <v>164</v>
      </c>
      <c r="F1" s="90" t="s">
        <v>184</v>
      </c>
      <c r="G1" s="90" t="s">
        <v>184</v>
      </c>
    </row>
    <row r="4" spans="1:17" ht="39" customHeight="1">
      <c r="A4" s="93"/>
      <c r="B4" s="93"/>
      <c r="C4" s="111" t="s">
        <v>191</v>
      </c>
      <c r="D4" s="112"/>
      <c r="E4" s="112"/>
      <c r="F4" s="117"/>
      <c r="G4" s="7"/>
      <c r="H4" s="8"/>
      <c r="I4" s="8"/>
      <c r="J4" s="9"/>
      <c r="K4" s="9"/>
      <c r="L4" s="9"/>
      <c r="M4" s="9"/>
      <c r="N4" s="9"/>
      <c r="O4" s="9"/>
      <c r="P4" s="9"/>
      <c r="Q4" s="9"/>
    </row>
    <row r="5" spans="1:17" ht="12" thickBot="1">
      <c r="A5" s="93"/>
      <c r="B5" s="93"/>
      <c r="C5" s="2"/>
      <c r="D5" s="2"/>
      <c r="E5" s="2"/>
      <c r="F5" s="2"/>
      <c r="G5" s="3"/>
      <c r="H5" s="4"/>
      <c r="I5" s="4"/>
      <c r="J5" s="9"/>
      <c r="K5" s="9"/>
      <c r="L5" s="9"/>
      <c r="M5" s="9"/>
      <c r="N5" s="9"/>
      <c r="O5" s="9"/>
      <c r="P5" s="9"/>
      <c r="Q5" s="9"/>
    </row>
    <row r="6" spans="1:17" ht="26.25" customHeight="1" thickBot="1">
      <c r="A6" s="38" t="s">
        <v>185</v>
      </c>
      <c r="B6" s="39" t="s">
        <v>186</v>
      </c>
      <c r="C6" s="39" t="s">
        <v>0</v>
      </c>
      <c r="D6" s="39" t="s">
        <v>1</v>
      </c>
      <c r="E6" s="40" t="s">
        <v>2</v>
      </c>
      <c r="F6" s="97" t="s">
        <v>195</v>
      </c>
      <c r="G6" s="40" t="s">
        <v>176</v>
      </c>
      <c r="H6" s="4"/>
      <c r="I6" s="4"/>
      <c r="J6" s="9"/>
      <c r="K6" s="9"/>
      <c r="L6" s="9"/>
      <c r="M6" s="9"/>
      <c r="N6" s="9"/>
      <c r="O6" s="9"/>
      <c r="P6" s="9"/>
      <c r="Q6" s="9"/>
    </row>
    <row r="7" spans="1:17" ht="12" thickBot="1">
      <c r="A7" s="93"/>
      <c r="B7" s="95" t="s">
        <v>178</v>
      </c>
      <c r="C7" s="41">
        <v>1</v>
      </c>
      <c r="D7" s="96">
        <f>C7+1</f>
        <v>2</v>
      </c>
      <c r="E7" s="42">
        <f>D7+1</f>
        <v>3</v>
      </c>
      <c r="F7" s="15">
        <f>E7+1</f>
        <v>4</v>
      </c>
      <c r="G7" s="15">
        <f>F7+1</f>
        <v>5</v>
      </c>
      <c r="H7" s="4"/>
      <c r="I7" s="4"/>
      <c r="J7" s="9"/>
      <c r="K7" s="9"/>
      <c r="L7" s="9"/>
      <c r="M7" s="9"/>
      <c r="N7" s="9"/>
      <c r="O7" s="9"/>
      <c r="P7" s="9"/>
      <c r="Q7" s="9"/>
    </row>
    <row r="8" spans="1:7" ht="51.75" customHeight="1">
      <c r="A8" s="91"/>
      <c r="B8" s="91" t="s">
        <v>165</v>
      </c>
      <c r="C8" s="82" t="s">
        <v>8</v>
      </c>
      <c r="D8" s="65" t="s">
        <v>89</v>
      </c>
      <c r="E8" s="66" t="s">
        <v>90</v>
      </c>
      <c r="F8" s="118" t="s">
        <v>179</v>
      </c>
      <c r="G8" s="119"/>
    </row>
    <row r="9" spans="1:7" ht="23.25" customHeight="1">
      <c r="A9" s="91" t="s">
        <v>162</v>
      </c>
      <c r="B9" s="91" t="s">
        <v>166</v>
      </c>
      <c r="C9" s="101" t="s">
        <v>34</v>
      </c>
      <c r="D9" s="67" t="s">
        <v>91</v>
      </c>
      <c r="E9" s="68" t="s">
        <v>92</v>
      </c>
      <c r="F9" s="57">
        <v>514.10214</v>
      </c>
      <c r="G9" s="57"/>
    </row>
    <row r="10" spans="1:7" ht="22.5">
      <c r="A10" s="113" t="s">
        <v>162</v>
      </c>
      <c r="B10" s="113" t="s">
        <v>167</v>
      </c>
      <c r="C10" s="83" t="s">
        <v>42</v>
      </c>
      <c r="D10" s="67" t="s">
        <v>93</v>
      </c>
      <c r="E10" s="68" t="s">
        <v>92</v>
      </c>
      <c r="F10" s="108">
        <v>531.2185394095942</v>
      </c>
      <c r="G10" s="69">
        <v>0</v>
      </c>
    </row>
    <row r="11" spans="1:7" ht="22.5">
      <c r="A11" s="113"/>
      <c r="B11" s="113"/>
      <c r="C11" s="83" t="s">
        <v>64</v>
      </c>
      <c r="D11" s="70" t="s">
        <v>94</v>
      </c>
      <c r="E11" s="68" t="s">
        <v>92</v>
      </c>
      <c r="F11" s="57"/>
      <c r="G11" s="56"/>
    </row>
    <row r="12" spans="1:7" ht="33.75">
      <c r="A12" s="113"/>
      <c r="B12" s="113"/>
      <c r="C12" s="85" t="s">
        <v>65</v>
      </c>
      <c r="D12" s="70" t="s">
        <v>95</v>
      </c>
      <c r="E12" s="68" t="s">
        <v>92</v>
      </c>
      <c r="F12" s="57">
        <v>8.260686574269256</v>
      </c>
      <c r="G12" s="57"/>
    </row>
    <row r="13" spans="1:7" ht="11.25">
      <c r="A13" s="113"/>
      <c r="B13" s="113"/>
      <c r="C13" s="85" t="s">
        <v>96</v>
      </c>
      <c r="D13" s="71" t="s">
        <v>97</v>
      </c>
      <c r="E13" s="68" t="s">
        <v>98</v>
      </c>
      <c r="F13" s="104">
        <v>1.3559876091261978</v>
      </c>
      <c r="G13" s="57"/>
    </row>
    <row r="14" spans="1:7" ht="11.25">
      <c r="A14" s="113"/>
      <c r="B14" s="113"/>
      <c r="C14" s="85" t="s">
        <v>99</v>
      </c>
      <c r="D14" s="71" t="s">
        <v>100</v>
      </c>
      <c r="E14" s="68" t="s">
        <v>101</v>
      </c>
      <c r="F14" s="104">
        <v>6.092007418557804</v>
      </c>
      <c r="G14" s="57"/>
    </row>
    <row r="15" spans="1:7" ht="11.25">
      <c r="A15" s="113"/>
      <c r="B15" s="113"/>
      <c r="C15" s="85" t="s">
        <v>66</v>
      </c>
      <c r="D15" s="70" t="s">
        <v>102</v>
      </c>
      <c r="E15" s="68" t="s">
        <v>92</v>
      </c>
      <c r="F15" s="107">
        <v>85.79918964419115</v>
      </c>
      <c r="G15" s="57"/>
    </row>
    <row r="16" spans="1:7" ht="11.25">
      <c r="A16" s="113"/>
      <c r="B16" s="113"/>
      <c r="C16" s="85" t="s">
        <v>103</v>
      </c>
      <c r="D16" s="71" t="s">
        <v>104</v>
      </c>
      <c r="E16" s="68" t="s">
        <v>105</v>
      </c>
      <c r="F16" s="69">
        <v>26.06103149822716</v>
      </c>
      <c r="G16" s="69">
        <v>0</v>
      </c>
    </row>
    <row r="17" spans="1:7" ht="11.25">
      <c r="A17" s="113"/>
      <c r="B17" s="113"/>
      <c r="C17" s="85" t="s">
        <v>106</v>
      </c>
      <c r="D17" s="72" t="s">
        <v>107</v>
      </c>
      <c r="E17" s="68" t="s">
        <v>105</v>
      </c>
      <c r="F17" s="57"/>
      <c r="G17" s="57"/>
    </row>
    <row r="18" spans="1:7" ht="11.25">
      <c r="A18" s="113"/>
      <c r="B18" s="113"/>
      <c r="C18" s="85" t="s">
        <v>108</v>
      </c>
      <c r="D18" s="72" t="s">
        <v>109</v>
      </c>
      <c r="E18" s="68" t="s">
        <v>105</v>
      </c>
      <c r="F18" s="57"/>
      <c r="G18" s="57"/>
    </row>
    <row r="19" spans="1:7" ht="11.25">
      <c r="A19" s="113"/>
      <c r="B19" s="113"/>
      <c r="C19" s="85" t="s">
        <v>110</v>
      </c>
      <c r="D19" s="72" t="s">
        <v>111</v>
      </c>
      <c r="E19" s="68" t="s">
        <v>105</v>
      </c>
      <c r="F19" s="57"/>
      <c r="G19" s="57"/>
    </row>
    <row r="20" spans="1:7" ht="11.25">
      <c r="A20" s="113"/>
      <c r="B20" s="113"/>
      <c r="C20" s="85" t="s">
        <v>112</v>
      </c>
      <c r="D20" s="72" t="s">
        <v>113</v>
      </c>
      <c r="E20" s="68" t="s">
        <v>105</v>
      </c>
      <c r="F20" s="57"/>
      <c r="G20" s="57"/>
    </row>
    <row r="21" spans="1:7" ht="11.25">
      <c r="A21" s="113"/>
      <c r="B21" s="113"/>
      <c r="C21" s="85" t="s">
        <v>114</v>
      </c>
      <c r="D21" s="72" t="s">
        <v>115</v>
      </c>
      <c r="E21" s="68" t="s">
        <v>105</v>
      </c>
      <c r="F21" s="57"/>
      <c r="G21" s="57"/>
    </row>
    <row r="22" spans="1:7" ht="11.25">
      <c r="A22" s="113"/>
      <c r="B22" s="113"/>
      <c r="C22" s="85" t="s">
        <v>116</v>
      </c>
      <c r="D22" s="72" t="s">
        <v>117</v>
      </c>
      <c r="E22" s="68" t="s">
        <v>105</v>
      </c>
      <c r="F22" s="57"/>
      <c r="G22" s="57"/>
    </row>
    <row r="23" spans="1:7" ht="11.25">
      <c r="A23" s="113"/>
      <c r="B23" s="113"/>
      <c r="C23" s="85" t="s">
        <v>118</v>
      </c>
      <c r="D23" s="72" t="s">
        <v>119</v>
      </c>
      <c r="E23" s="68" t="s">
        <v>105</v>
      </c>
      <c r="F23" s="57"/>
      <c r="G23" s="57"/>
    </row>
    <row r="24" spans="1:7" ht="11.25">
      <c r="A24" s="113"/>
      <c r="B24" s="113"/>
      <c r="C24" s="85" t="s">
        <v>120</v>
      </c>
      <c r="D24" s="72" t="s">
        <v>190</v>
      </c>
      <c r="E24" s="68" t="s">
        <v>105</v>
      </c>
      <c r="F24" s="104">
        <v>26.06103149822716</v>
      </c>
      <c r="G24" s="57"/>
    </row>
    <row r="25" spans="1:7" ht="11.25">
      <c r="A25" s="113"/>
      <c r="B25" s="113"/>
      <c r="C25" s="85" t="s">
        <v>67</v>
      </c>
      <c r="D25" s="70" t="s">
        <v>121</v>
      </c>
      <c r="E25" s="68" t="s">
        <v>92</v>
      </c>
      <c r="F25" s="104">
        <v>32.71737575457776</v>
      </c>
      <c r="G25" s="57"/>
    </row>
    <row r="26" spans="1:7" ht="22.5">
      <c r="A26" s="113"/>
      <c r="B26" s="113"/>
      <c r="C26" s="85" t="s">
        <v>68</v>
      </c>
      <c r="D26" s="70" t="s">
        <v>122</v>
      </c>
      <c r="E26" s="68" t="s">
        <v>92</v>
      </c>
      <c r="F26" s="104">
        <v>7.270801254071533</v>
      </c>
      <c r="G26" s="57"/>
    </row>
    <row r="27" spans="1:7" ht="11.25">
      <c r="A27" s="113"/>
      <c r="B27" s="113"/>
      <c r="C27" s="85" t="s">
        <v>69</v>
      </c>
      <c r="D27" s="70" t="s">
        <v>123</v>
      </c>
      <c r="E27" s="68" t="s">
        <v>92</v>
      </c>
      <c r="F27" s="104">
        <v>16.880003107701988</v>
      </c>
      <c r="G27" s="57"/>
    </row>
    <row r="28" spans="1:7" ht="11.25">
      <c r="A28" s="113"/>
      <c r="B28" s="113"/>
      <c r="C28" s="85" t="s">
        <v>70</v>
      </c>
      <c r="D28" s="70" t="s">
        <v>124</v>
      </c>
      <c r="E28" s="68" t="s">
        <v>92</v>
      </c>
      <c r="F28" s="57"/>
      <c r="G28" s="57"/>
    </row>
    <row r="29" spans="1:7" ht="11.25">
      <c r="A29" s="113"/>
      <c r="B29" s="113"/>
      <c r="C29" s="85" t="s">
        <v>125</v>
      </c>
      <c r="D29" s="70" t="s">
        <v>126</v>
      </c>
      <c r="E29" s="68" t="s">
        <v>92</v>
      </c>
      <c r="F29" s="107">
        <v>77.89834662167084</v>
      </c>
      <c r="G29" s="57"/>
    </row>
    <row r="30" spans="1:7" ht="11.25">
      <c r="A30" s="113"/>
      <c r="B30" s="113"/>
      <c r="C30" s="100" t="s">
        <v>127</v>
      </c>
      <c r="D30" s="70" t="s">
        <v>121</v>
      </c>
      <c r="E30" s="68" t="s">
        <v>92</v>
      </c>
      <c r="F30" s="104">
        <v>18.1233276774629</v>
      </c>
      <c r="G30" s="57"/>
    </row>
    <row r="31" spans="1:7" ht="11.25">
      <c r="A31" s="113"/>
      <c r="B31" s="113"/>
      <c r="C31" s="100" t="s">
        <v>128</v>
      </c>
      <c r="D31" s="70" t="s">
        <v>129</v>
      </c>
      <c r="E31" s="68" t="s">
        <v>92</v>
      </c>
      <c r="F31" s="104">
        <v>4.027557545987146</v>
      </c>
      <c r="G31" s="57"/>
    </row>
    <row r="32" spans="1:7" ht="11.25">
      <c r="A32" s="113"/>
      <c r="B32" s="113"/>
      <c r="C32" s="100" t="s">
        <v>130</v>
      </c>
      <c r="D32" s="70" t="s">
        <v>131</v>
      </c>
      <c r="E32" s="68" t="s">
        <v>92</v>
      </c>
      <c r="F32" s="104">
        <v>31.49201271254705</v>
      </c>
      <c r="G32" s="57"/>
    </row>
    <row r="33" spans="1:7" ht="11.25">
      <c r="A33" s="113"/>
      <c r="B33" s="113"/>
      <c r="C33" s="100" t="s">
        <v>132</v>
      </c>
      <c r="D33" s="70" t="s">
        <v>121</v>
      </c>
      <c r="E33" s="68" t="s">
        <v>92</v>
      </c>
      <c r="F33" s="104">
        <v>15.607309415660598</v>
      </c>
      <c r="G33" s="57"/>
    </row>
    <row r="34" spans="1:7" ht="11.25">
      <c r="A34" s="113"/>
      <c r="B34" s="113"/>
      <c r="C34" s="100" t="s">
        <v>133</v>
      </c>
      <c r="D34" s="70" t="s">
        <v>129</v>
      </c>
      <c r="E34" s="68" t="s">
        <v>92</v>
      </c>
      <c r="F34" s="104">
        <v>1.990026918299959</v>
      </c>
      <c r="G34" s="57"/>
    </row>
    <row r="35" spans="1:7" ht="16.5" customHeight="1">
      <c r="A35" s="113"/>
      <c r="B35" s="113"/>
      <c r="C35" s="100" t="s">
        <v>134</v>
      </c>
      <c r="D35" s="70" t="s">
        <v>135</v>
      </c>
      <c r="E35" s="68" t="s">
        <v>92</v>
      </c>
      <c r="F35" s="104">
        <v>111.98006257978082</v>
      </c>
      <c r="G35" s="57"/>
    </row>
    <row r="36" spans="1:7" ht="11.25">
      <c r="A36" s="113"/>
      <c r="B36" s="113"/>
      <c r="C36" s="101" t="s">
        <v>136</v>
      </c>
      <c r="D36" s="70" t="s">
        <v>137</v>
      </c>
      <c r="E36" s="68" t="s">
        <v>92</v>
      </c>
      <c r="F36" s="57"/>
      <c r="G36" s="56"/>
    </row>
    <row r="37" spans="1:7" ht="11.25">
      <c r="A37" s="113"/>
      <c r="B37" s="113"/>
      <c r="C37" s="101" t="s">
        <v>138</v>
      </c>
      <c r="D37" s="70" t="s">
        <v>139</v>
      </c>
      <c r="E37" s="68" t="s">
        <v>92</v>
      </c>
      <c r="F37" s="104">
        <v>44.545231712500915</v>
      </c>
      <c r="G37" s="56"/>
    </row>
    <row r="38" spans="1:7" ht="11.25">
      <c r="A38" s="113"/>
      <c r="B38" s="113"/>
      <c r="C38" s="101" t="s">
        <v>140</v>
      </c>
      <c r="D38" s="70" t="s">
        <v>141</v>
      </c>
      <c r="E38" s="68" t="s">
        <v>92</v>
      </c>
      <c r="F38" s="107">
        <v>3.807</v>
      </c>
      <c r="G38" s="56"/>
    </row>
    <row r="39" spans="1:7" ht="11.25">
      <c r="A39" s="113"/>
      <c r="B39" s="113"/>
      <c r="C39" s="101" t="s">
        <v>142</v>
      </c>
      <c r="D39" s="70" t="s">
        <v>143</v>
      </c>
      <c r="E39" s="68" t="s">
        <v>144</v>
      </c>
      <c r="F39" s="105">
        <v>31</v>
      </c>
      <c r="G39" s="50"/>
    </row>
    <row r="40" spans="1:7" ht="14.25" customHeight="1">
      <c r="A40" s="113"/>
      <c r="B40" s="113"/>
      <c r="C40" s="101" t="s">
        <v>145</v>
      </c>
      <c r="D40" s="70" t="s">
        <v>146</v>
      </c>
      <c r="E40" s="68" t="s">
        <v>92</v>
      </c>
      <c r="F40" s="104">
        <v>9.899312494610514</v>
      </c>
      <c r="G40" s="56"/>
    </row>
    <row r="41" spans="1:7" ht="33.75">
      <c r="A41" s="113"/>
      <c r="B41" s="113"/>
      <c r="C41" s="83" t="s">
        <v>147</v>
      </c>
      <c r="D41" s="70" t="s">
        <v>148</v>
      </c>
      <c r="E41" s="68" t="s">
        <v>92</v>
      </c>
      <c r="F41" s="104">
        <v>158.92006116078383</v>
      </c>
      <c r="G41" s="56"/>
    </row>
    <row r="42" spans="1:7" ht="22.5">
      <c r="A42" s="91" t="s">
        <v>162</v>
      </c>
      <c r="B42" s="91" t="s">
        <v>168</v>
      </c>
      <c r="C42" s="86" t="s">
        <v>44</v>
      </c>
      <c r="D42" s="67" t="s">
        <v>194</v>
      </c>
      <c r="E42" s="68" t="s">
        <v>92</v>
      </c>
      <c r="F42" s="109">
        <v>-16.952962712547045</v>
      </c>
      <c r="G42" s="56"/>
    </row>
    <row r="43" spans="1:7" ht="56.25">
      <c r="A43" s="91"/>
      <c r="B43" s="91" t="s">
        <v>169</v>
      </c>
      <c r="C43" s="86" t="s">
        <v>47</v>
      </c>
      <c r="D43" s="67" t="s">
        <v>149</v>
      </c>
      <c r="E43" s="68" t="s">
        <v>92</v>
      </c>
      <c r="F43" s="56"/>
      <c r="G43" s="56"/>
    </row>
    <row r="44" spans="1:7" ht="22.5">
      <c r="A44" s="91" t="s">
        <v>162</v>
      </c>
      <c r="B44" s="91" t="s">
        <v>170</v>
      </c>
      <c r="C44" s="102" t="s">
        <v>72</v>
      </c>
      <c r="D44" s="67" t="s">
        <v>150</v>
      </c>
      <c r="E44" s="68" t="s">
        <v>92</v>
      </c>
      <c r="F44" s="106">
        <v>20.106568412576664</v>
      </c>
      <c r="G44" s="56"/>
    </row>
    <row r="45" spans="1:7" ht="18" customHeight="1">
      <c r="A45" s="114" t="s">
        <v>187</v>
      </c>
      <c r="B45" s="91" t="s">
        <v>171</v>
      </c>
      <c r="C45" s="86" t="s">
        <v>73</v>
      </c>
      <c r="D45" s="67" t="s">
        <v>151</v>
      </c>
      <c r="E45" s="68" t="s">
        <v>152</v>
      </c>
      <c r="F45" s="106">
        <v>20.474</v>
      </c>
      <c r="G45" s="56"/>
    </row>
    <row r="46" spans="1:7" ht="25.5" customHeight="1">
      <c r="A46" s="115"/>
      <c r="B46" s="91" t="s">
        <v>172</v>
      </c>
      <c r="C46" s="86" t="s">
        <v>74</v>
      </c>
      <c r="D46" s="67" t="s">
        <v>153</v>
      </c>
      <c r="E46" s="68" t="s">
        <v>152</v>
      </c>
      <c r="F46" s="56">
        <v>0</v>
      </c>
      <c r="G46" s="56"/>
    </row>
    <row r="47" spans="1:7" ht="16.5" customHeight="1">
      <c r="A47" s="115"/>
      <c r="B47" s="91" t="s">
        <v>173</v>
      </c>
      <c r="C47" s="86" t="s">
        <v>75</v>
      </c>
      <c r="D47" s="67" t="s">
        <v>154</v>
      </c>
      <c r="E47" s="68" t="s">
        <v>152</v>
      </c>
      <c r="F47" s="106">
        <v>20.474</v>
      </c>
      <c r="G47" s="56"/>
    </row>
    <row r="48" spans="1:7" ht="22.5">
      <c r="A48" s="115"/>
      <c r="B48" s="114" t="s">
        <v>174</v>
      </c>
      <c r="C48" s="86" t="s">
        <v>76</v>
      </c>
      <c r="D48" s="73" t="s">
        <v>155</v>
      </c>
      <c r="E48" s="68" t="s">
        <v>156</v>
      </c>
      <c r="F48" s="56">
        <v>0</v>
      </c>
      <c r="G48" s="56"/>
    </row>
    <row r="49" spans="1:7" ht="22.5">
      <c r="A49" s="115"/>
      <c r="B49" s="116"/>
      <c r="C49" s="86" t="s">
        <v>77</v>
      </c>
      <c r="D49" s="73" t="s">
        <v>157</v>
      </c>
      <c r="E49" s="68" t="s">
        <v>156</v>
      </c>
      <c r="F49" s="56">
        <v>0</v>
      </c>
      <c r="G49" s="56"/>
    </row>
    <row r="50" spans="1:7" ht="11.25">
      <c r="A50" s="115"/>
      <c r="B50" s="114" t="s">
        <v>175</v>
      </c>
      <c r="C50" s="86" t="s">
        <v>78</v>
      </c>
      <c r="D50" s="73" t="s">
        <v>158</v>
      </c>
      <c r="E50" s="68" t="s">
        <v>159</v>
      </c>
      <c r="F50" s="56">
        <v>0</v>
      </c>
      <c r="G50" s="50"/>
    </row>
    <row r="51" spans="1:7" ht="11.25">
      <c r="A51" s="115"/>
      <c r="B51" s="116"/>
      <c r="C51" s="86" t="s">
        <v>79</v>
      </c>
      <c r="D51" s="73" t="s">
        <v>160</v>
      </c>
      <c r="E51" s="68" t="s">
        <v>159</v>
      </c>
      <c r="F51" s="56">
        <v>1</v>
      </c>
      <c r="G51" s="50"/>
    </row>
    <row r="52" spans="1:7" ht="22.5">
      <c r="A52" s="115"/>
      <c r="B52" s="91" t="s">
        <v>177</v>
      </c>
      <c r="C52" s="86" t="s">
        <v>80</v>
      </c>
      <c r="D52" s="74" t="s">
        <v>161</v>
      </c>
      <c r="E52" s="75" t="s">
        <v>144</v>
      </c>
      <c r="F52" s="106">
        <v>31</v>
      </c>
      <c r="G52" s="76"/>
    </row>
    <row r="53" spans="1:7" ht="12" thickBot="1">
      <c r="A53" s="116"/>
      <c r="B53" s="91"/>
      <c r="C53" s="86" t="s">
        <v>81</v>
      </c>
      <c r="D53" s="77" t="s">
        <v>71</v>
      </c>
      <c r="E53" s="78"/>
      <c r="F53" s="56"/>
      <c r="G53" s="79"/>
    </row>
  </sheetData>
  <sheetProtection/>
  <mergeCells count="7">
    <mergeCell ref="A10:A41"/>
    <mergeCell ref="A45:A53"/>
    <mergeCell ref="C4:F4"/>
    <mergeCell ref="B10:B41"/>
    <mergeCell ref="B48:B49"/>
    <mergeCell ref="B50:B51"/>
    <mergeCell ref="F8:G8"/>
  </mergeCells>
  <dataValidations count="3">
    <dataValidation type="textLength" operator="lessThanOrEqual" allowBlank="1" showInputMessage="1" showErrorMessage="1" sqref="F53:G53">
      <formula1>300</formula1>
    </dataValidation>
    <dataValidation type="decimal" allowBlank="1" showInputMessage="1" showErrorMessage="1" sqref="F9:G52">
      <formula1>-999999999</formula1>
      <formula2>999999999999</formula2>
    </dataValidation>
    <dataValidation type="list" allowBlank="1" showInputMessage="1" showErrorMessage="1" sqref="F8:G8">
      <formula1>kind_of_activity</formula1>
    </dataValidation>
  </dataValidations>
  <printOptions/>
  <pageMargins left="0" right="0" top="0" bottom="0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6.7109375" style="1" customWidth="1"/>
    <col min="2" max="2" width="9.421875" style="1" customWidth="1"/>
    <col min="3" max="3" width="50.7109375" style="1" customWidth="1"/>
    <col min="4" max="4" width="37.57421875" style="1" customWidth="1"/>
    <col min="5" max="16384" width="9.140625" style="1" customWidth="1"/>
  </cols>
  <sheetData>
    <row r="1" spans="1:4" ht="12" customHeight="1">
      <c r="A1" s="80" t="s">
        <v>180</v>
      </c>
      <c r="D1" s="90" t="s">
        <v>184</v>
      </c>
    </row>
    <row r="3" s="81" customFormat="1" ht="11.25"/>
    <row r="4" spans="1:20" ht="11.25">
      <c r="A4" s="6"/>
      <c r="B4" s="111" t="s">
        <v>49</v>
      </c>
      <c r="C4" s="112"/>
      <c r="D4" s="117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</row>
    <row r="5" spans="1:20" ht="12" thickBot="1">
      <c r="A5" s="6"/>
      <c r="B5" s="2"/>
      <c r="C5" s="2"/>
      <c r="D5" s="2"/>
      <c r="E5" s="4"/>
      <c r="F5" s="4"/>
      <c r="G5" s="4"/>
      <c r="H5" s="4"/>
      <c r="I5" s="4"/>
      <c r="J5" s="4"/>
      <c r="K5" s="4"/>
      <c r="L5" s="4"/>
      <c r="M5" s="9"/>
      <c r="N5" s="9"/>
      <c r="O5" s="9"/>
      <c r="P5" s="9"/>
      <c r="Q5" s="9"/>
      <c r="R5" s="9"/>
      <c r="S5" s="9"/>
      <c r="T5" s="9"/>
    </row>
    <row r="6" spans="1:20" ht="23.25" customHeight="1" thickBot="1">
      <c r="A6" s="54" t="s">
        <v>181</v>
      </c>
      <c r="B6" s="38" t="s">
        <v>0</v>
      </c>
      <c r="C6" s="39" t="s">
        <v>1</v>
      </c>
      <c r="D6" s="40" t="s">
        <v>182</v>
      </c>
      <c r="E6" s="4"/>
      <c r="F6" s="4"/>
      <c r="G6" s="4"/>
      <c r="H6" s="4"/>
      <c r="I6" s="4"/>
      <c r="J6" s="4"/>
      <c r="K6" s="4"/>
      <c r="L6" s="4"/>
      <c r="M6" s="9"/>
      <c r="N6" s="9"/>
      <c r="O6" s="9"/>
      <c r="P6" s="9"/>
      <c r="Q6" s="9"/>
      <c r="R6" s="9"/>
      <c r="S6" s="9"/>
      <c r="T6" s="9"/>
    </row>
    <row r="7" spans="1:20" ht="12" thickBot="1">
      <c r="A7" s="87"/>
      <c r="B7" s="89">
        <v>1</v>
      </c>
      <c r="C7" s="42">
        <f>B7+1</f>
        <v>2</v>
      </c>
      <c r="D7" s="43">
        <f>C7+1</f>
        <v>3</v>
      </c>
      <c r="E7" s="4"/>
      <c r="F7" s="4"/>
      <c r="G7" s="4"/>
      <c r="H7" s="4"/>
      <c r="I7" s="4"/>
      <c r="J7" s="4"/>
      <c r="K7" s="4"/>
      <c r="L7" s="4"/>
      <c r="M7" s="9"/>
      <c r="N7" s="9"/>
      <c r="O7" s="9"/>
      <c r="P7" s="9"/>
      <c r="Q7" s="9"/>
      <c r="R7" s="9"/>
      <c r="S7" s="9"/>
      <c r="T7" s="9"/>
    </row>
    <row r="8" spans="1:4" ht="33.75">
      <c r="A8" s="84" t="s">
        <v>165</v>
      </c>
      <c r="B8" s="85">
        <v>1</v>
      </c>
      <c r="C8" s="45" t="s">
        <v>50</v>
      </c>
      <c r="D8" s="110">
        <v>0</v>
      </c>
    </row>
    <row r="9" spans="1:4" ht="33.75">
      <c r="A9" s="120" t="s">
        <v>166</v>
      </c>
      <c r="B9" s="85">
        <v>2</v>
      </c>
      <c r="C9" s="45" t="s">
        <v>51</v>
      </c>
      <c r="D9" s="46">
        <f>SUM(D10:D16)</f>
        <v>467</v>
      </c>
    </row>
    <row r="10" spans="1:4" ht="11.25">
      <c r="A10" s="120"/>
      <c r="B10" s="85" t="s">
        <v>36</v>
      </c>
      <c r="C10" s="47" t="s">
        <v>52</v>
      </c>
      <c r="D10" s="48">
        <v>427</v>
      </c>
    </row>
    <row r="11" spans="1:4" ht="11.25">
      <c r="A11" s="120"/>
      <c r="B11" s="85" t="s">
        <v>38</v>
      </c>
      <c r="C11" s="47" t="s">
        <v>53</v>
      </c>
      <c r="D11" s="48">
        <v>12</v>
      </c>
    </row>
    <row r="12" spans="1:4" ht="11.25">
      <c r="A12" s="120"/>
      <c r="B12" s="85" t="s">
        <v>40</v>
      </c>
      <c r="C12" s="47" t="s">
        <v>54</v>
      </c>
      <c r="D12" s="48">
        <v>0</v>
      </c>
    </row>
    <row r="13" spans="1:4" ht="11.25">
      <c r="A13" s="120"/>
      <c r="B13" s="85" t="s">
        <v>55</v>
      </c>
      <c r="C13" s="47" t="s">
        <v>56</v>
      </c>
      <c r="D13" s="48">
        <v>0</v>
      </c>
    </row>
    <row r="14" spans="1:4" ht="11.25">
      <c r="A14" s="120"/>
      <c r="B14" s="85" t="s">
        <v>57</v>
      </c>
      <c r="C14" s="47" t="s">
        <v>58</v>
      </c>
      <c r="D14" s="48">
        <v>0</v>
      </c>
    </row>
    <row r="15" spans="1:4" ht="11.25">
      <c r="A15" s="120"/>
      <c r="B15" s="85" t="s">
        <v>59</v>
      </c>
      <c r="C15" s="47" t="s">
        <v>60</v>
      </c>
      <c r="D15" s="48">
        <v>12</v>
      </c>
    </row>
    <row r="16" spans="1:4" ht="11.25">
      <c r="A16" s="120"/>
      <c r="B16" s="85" t="s">
        <v>61</v>
      </c>
      <c r="C16" s="47" t="s">
        <v>62</v>
      </c>
      <c r="D16" s="48">
        <v>16</v>
      </c>
    </row>
    <row r="17" spans="1:4" ht="56.25">
      <c r="A17" s="120" t="s">
        <v>167</v>
      </c>
      <c r="B17" s="85" t="s">
        <v>42</v>
      </c>
      <c r="C17" s="45" t="s">
        <v>63</v>
      </c>
      <c r="D17" s="46">
        <f>SUM(D18:D24)</f>
        <v>0</v>
      </c>
    </row>
    <row r="18" spans="1:4" ht="11.25">
      <c r="A18" s="120"/>
      <c r="B18" s="85" t="s">
        <v>64</v>
      </c>
      <c r="C18" s="47" t="s">
        <v>52</v>
      </c>
      <c r="D18" s="48">
        <v>0</v>
      </c>
    </row>
    <row r="19" spans="1:4" ht="11.25">
      <c r="A19" s="120"/>
      <c r="B19" s="85" t="s">
        <v>65</v>
      </c>
      <c r="C19" s="47" t="s">
        <v>53</v>
      </c>
      <c r="D19" s="48">
        <v>0</v>
      </c>
    </row>
    <row r="20" spans="1:4" ht="11.25">
      <c r="A20" s="120"/>
      <c r="B20" s="85" t="s">
        <v>66</v>
      </c>
      <c r="C20" s="47" t="s">
        <v>54</v>
      </c>
      <c r="D20" s="48">
        <v>0</v>
      </c>
    </row>
    <row r="21" spans="1:4" ht="11.25">
      <c r="A21" s="120"/>
      <c r="B21" s="85" t="s">
        <v>67</v>
      </c>
      <c r="C21" s="47" t="s">
        <v>56</v>
      </c>
      <c r="D21" s="48">
        <v>0</v>
      </c>
    </row>
    <row r="22" spans="1:4" ht="11.25">
      <c r="A22" s="120"/>
      <c r="B22" s="85" t="s">
        <v>68</v>
      </c>
      <c r="C22" s="47" t="s">
        <v>58</v>
      </c>
      <c r="D22" s="48">
        <v>0</v>
      </c>
    </row>
    <row r="23" spans="1:4" ht="11.25">
      <c r="A23" s="120"/>
      <c r="B23" s="85" t="s">
        <v>69</v>
      </c>
      <c r="C23" s="49" t="s">
        <v>60</v>
      </c>
      <c r="D23" s="50">
        <v>0</v>
      </c>
    </row>
    <row r="24" spans="1:4" ht="11.25">
      <c r="A24" s="120"/>
      <c r="B24" s="83" t="s">
        <v>70</v>
      </c>
      <c r="C24" s="49" t="s">
        <v>62</v>
      </c>
      <c r="D24" s="50">
        <v>0</v>
      </c>
    </row>
    <row r="25" spans="1:4" ht="12" thickBot="1">
      <c r="A25" s="44"/>
      <c r="B25" s="51" t="s">
        <v>44</v>
      </c>
      <c r="C25" s="52" t="s">
        <v>71</v>
      </c>
      <c r="D25" s="53"/>
    </row>
  </sheetData>
  <sheetProtection/>
  <mergeCells count="3">
    <mergeCell ref="B4:D4"/>
    <mergeCell ref="A9:A16"/>
    <mergeCell ref="A17:A24"/>
  </mergeCells>
  <dataValidations count="3">
    <dataValidation type="textLength" allowBlank="1" showInputMessage="1" showErrorMessage="1" sqref="D25">
      <formula1>0</formula1>
      <formula2>500</formula2>
    </dataValidation>
    <dataValidation type="whole" allowBlank="1" showInputMessage="1" showErrorMessage="1" sqref="D9:D24">
      <formula1>0</formula1>
      <formula2>999999999999</formula2>
    </dataValidation>
    <dataValidation type="decimal" allowBlank="1" showInputMessage="1" showErrorMessage="1" sqref="D8">
      <formula1>0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8515625" style="1" customWidth="1"/>
    <col min="2" max="2" width="50.7109375" style="1" customWidth="1"/>
    <col min="3" max="3" width="40.7109375" style="1" customWidth="1"/>
    <col min="4" max="16384" width="9.140625" style="1" customWidth="1"/>
  </cols>
  <sheetData>
    <row r="1" spans="1:3" ht="11.25">
      <c r="A1" s="80" t="s">
        <v>183</v>
      </c>
      <c r="C1" s="90" t="s">
        <v>184</v>
      </c>
    </row>
    <row r="3" spans="1:3" ht="11.25">
      <c r="A3" s="5"/>
      <c r="B3" s="5"/>
      <c r="C3" s="88"/>
    </row>
    <row r="5" spans="1:17" ht="38.25" customHeight="1">
      <c r="A5" s="111" t="s">
        <v>82</v>
      </c>
      <c r="B5" s="112"/>
      <c r="C5" s="117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</row>
    <row r="6" spans="1:17" ht="12" thickBot="1">
      <c r="A6" s="2"/>
      <c r="B6" s="2"/>
      <c r="C6" s="2"/>
      <c r="D6" s="4"/>
      <c r="E6" s="4"/>
      <c r="F6" s="4"/>
      <c r="G6" s="4"/>
      <c r="H6" s="4"/>
      <c r="I6" s="4"/>
      <c r="J6" s="9"/>
      <c r="K6" s="9"/>
      <c r="L6" s="9"/>
      <c r="M6" s="9"/>
      <c r="N6" s="9"/>
      <c r="O6" s="9"/>
      <c r="P6" s="9"/>
      <c r="Q6" s="9"/>
    </row>
    <row r="7" spans="1:17" ht="23.25" thickBot="1">
      <c r="A7" s="38" t="s">
        <v>0</v>
      </c>
      <c r="B7" s="39" t="s">
        <v>1</v>
      </c>
      <c r="C7" s="40" t="s">
        <v>3</v>
      </c>
      <c r="D7" s="4"/>
      <c r="E7" s="4"/>
      <c r="F7" s="4"/>
      <c r="G7" s="4"/>
      <c r="H7" s="4"/>
      <c r="I7" s="4"/>
      <c r="J7" s="9"/>
      <c r="K7" s="9"/>
      <c r="L7" s="9"/>
      <c r="M7" s="9"/>
      <c r="N7" s="9"/>
      <c r="O7" s="9"/>
      <c r="P7" s="9"/>
      <c r="Q7" s="9"/>
    </row>
    <row r="8" spans="1:17" ht="12" thickBot="1">
      <c r="A8" s="41">
        <v>1</v>
      </c>
      <c r="B8" s="42">
        <f>A8+1</f>
        <v>2</v>
      </c>
      <c r="C8" s="43">
        <f>B8+1</f>
        <v>3</v>
      </c>
      <c r="D8" s="4"/>
      <c r="E8" s="4"/>
      <c r="F8" s="4"/>
      <c r="G8" s="4"/>
      <c r="H8" s="4"/>
      <c r="I8" s="4"/>
      <c r="J8" s="9"/>
      <c r="K8" s="9"/>
      <c r="L8" s="9"/>
      <c r="M8" s="9"/>
      <c r="N8" s="9"/>
      <c r="O8" s="9"/>
      <c r="P8" s="9"/>
      <c r="Q8" s="9"/>
    </row>
    <row r="9" spans="1:17" ht="22.5">
      <c r="A9" s="58">
        <v>1</v>
      </c>
      <c r="B9" s="45" t="s">
        <v>83</v>
      </c>
      <c r="C9" s="48">
        <v>1</v>
      </c>
      <c r="D9" s="4"/>
      <c r="E9" s="4"/>
      <c r="F9" s="4"/>
      <c r="G9" s="4"/>
      <c r="H9" s="4"/>
      <c r="I9" s="4"/>
      <c r="J9" s="9"/>
      <c r="K9" s="9"/>
      <c r="L9" s="9"/>
      <c r="M9" s="9"/>
      <c r="N9" s="9"/>
      <c r="O9" s="9"/>
      <c r="P9" s="9"/>
      <c r="Q9" s="9"/>
    </row>
    <row r="10" spans="1:3" ht="22.5">
      <c r="A10" s="59">
        <v>2</v>
      </c>
      <c r="B10" s="45" t="s">
        <v>84</v>
      </c>
      <c r="C10" s="48">
        <v>1</v>
      </c>
    </row>
    <row r="11" spans="1:3" ht="22.5">
      <c r="A11" s="60">
        <v>3</v>
      </c>
      <c r="B11" s="55" t="s">
        <v>85</v>
      </c>
      <c r="C11" s="48">
        <v>1</v>
      </c>
    </row>
    <row r="12" spans="1:3" ht="33.75">
      <c r="A12" s="60">
        <v>4</v>
      </c>
      <c r="B12" s="55" t="s">
        <v>86</v>
      </c>
      <c r="C12" s="48">
        <v>0</v>
      </c>
    </row>
    <row r="13" spans="1:3" ht="22.5">
      <c r="A13" s="61">
        <v>5</v>
      </c>
      <c r="B13" s="62" t="s">
        <v>87</v>
      </c>
      <c r="C13" s="57">
        <v>5</v>
      </c>
    </row>
    <row r="14" spans="1:3" ht="23.25" thickBot="1">
      <c r="A14" s="63">
        <v>6</v>
      </c>
      <c r="B14" s="64" t="s">
        <v>88</v>
      </c>
      <c r="C14" s="48">
        <v>1</v>
      </c>
    </row>
    <row r="15" spans="1:3" ht="11.25">
      <c r="A15" s="35"/>
      <c r="B15" s="36"/>
      <c r="C15" s="37"/>
    </row>
    <row r="19" spans="2:3" ht="11.25">
      <c r="B19" s="121"/>
      <c r="C19" s="121"/>
    </row>
    <row r="20" spans="2:3" ht="11.25">
      <c r="B20" s="121"/>
      <c r="C20" s="121"/>
    </row>
  </sheetData>
  <sheetProtection/>
  <mergeCells count="2">
    <mergeCell ref="A5:C5"/>
    <mergeCell ref="B19:C20"/>
  </mergeCells>
  <dataValidations count="1">
    <dataValidation type="whole" allowBlank="1" showInputMessage="1" showErrorMessage="1" sqref="C9:C14">
      <formula1>-99999999999</formula1>
      <formula2>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В.В.</dc:creator>
  <cp:keywords/>
  <dc:description/>
  <cp:lastModifiedBy>Александров В.В.</cp:lastModifiedBy>
  <cp:lastPrinted>2011-04-20T15:51:43Z</cp:lastPrinted>
  <dcterms:created xsi:type="dcterms:W3CDTF">2010-12-06T09:10:43Z</dcterms:created>
  <dcterms:modified xsi:type="dcterms:W3CDTF">2011-04-21T05:01:13Z</dcterms:modified>
  <cp:category/>
  <cp:version/>
  <cp:contentType/>
  <cp:contentStatus/>
</cp:coreProperties>
</file>